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5270" yWindow="-45" windowWidth="13050" windowHeight="11760"/>
  </bookViews>
  <sheets>
    <sheet name="Осн. показатели проекта бюджета" sheetId="8" r:id="rId1"/>
    <sheet name="Основные параметры бюджета" sheetId="12" r:id="rId2"/>
  </sheets>
  <definedNames>
    <definedName name="_xlnm.Print_Area" localSheetId="0">'Осн. показатели проекта бюджета'!$A$1:$Q$149</definedName>
    <definedName name="_xlnm.Print_Area" localSheetId="1">'Основные параметры бюджета'!$A$1:$F$71</definedName>
  </definedNames>
  <calcPr calcId="145621"/>
</workbook>
</file>

<file path=xl/calcChain.xml><?xml version="1.0" encoding="utf-8"?>
<calcChain xmlns="http://schemas.openxmlformats.org/spreadsheetml/2006/main">
  <c r="I34" i="8"/>
  <c r="I33" s="1"/>
  <c r="J29"/>
  <c r="P17"/>
  <c r="G102" l="1"/>
  <c r="D34"/>
  <c r="D33" s="1"/>
  <c r="E34"/>
  <c r="F34"/>
  <c r="E33"/>
  <c r="F33"/>
  <c r="G26"/>
  <c r="C34"/>
  <c r="C33" s="1"/>
  <c r="G119" l="1"/>
  <c r="J26"/>
  <c r="H32"/>
  <c r="G32"/>
  <c r="J94" l="1"/>
  <c r="C15" i="12" l="1"/>
  <c r="E15"/>
  <c r="E139" i="8" l="1"/>
  <c r="J53"/>
  <c r="I136" l="1"/>
  <c r="L136"/>
  <c r="F139"/>
  <c r="F136"/>
  <c r="F131"/>
  <c r="F125"/>
  <c r="F118"/>
  <c r="F113"/>
  <c r="F103"/>
  <c r="F97"/>
  <c r="G97" s="1"/>
  <c r="F91"/>
  <c r="F78"/>
  <c r="F65"/>
  <c r="F56"/>
  <c r="F42"/>
  <c r="F25"/>
  <c r="F12"/>
  <c r="F11" l="1"/>
  <c r="F41" s="1"/>
  <c r="F144"/>
  <c r="B56"/>
  <c r="G56" s="1"/>
  <c r="B42"/>
  <c r="P44"/>
  <c r="P46"/>
  <c r="P53"/>
  <c r="P58"/>
  <c r="P93"/>
  <c r="P94"/>
  <c r="M44"/>
  <c r="M46"/>
  <c r="M53"/>
  <c r="M58"/>
  <c r="M93"/>
  <c r="M94"/>
  <c r="M119"/>
  <c r="M142"/>
  <c r="J44"/>
  <c r="J46"/>
  <c r="J58"/>
  <c r="J87"/>
  <c r="J93"/>
  <c r="J119"/>
  <c r="J142"/>
  <c r="G44"/>
  <c r="H44"/>
  <c r="G46"/>
  <c r="H46"/>
  <c r="G58"/>
  <c r="H58"/>
  <c r="G87"/>
  <c r="H87"/>
  <c r="G90"/>
  <c r="H93"/>
  <c r="G94"/>
  <c r="H94"/>
  <c r="H119"/>
  <c r="G142"/>
  <c r="H142"/>
  <c r="C139"/>
  <c r="D139"/>
  <c r="I139"/>
  <c r="L139"/>
  <c r="O139"/>
  <c r="B139"/>
  <c r="C136"/>
  <c r="D136"/>
  <c r="E136"/>
  <c r="O136"/>
  <c r="B136"/>
  <c r="C131"/>
  <c r="D131"/>
  <c r="E131"/>
  <c r="L131"/>
  <c r="O131"/>
  <c r="B131"/>
  <c r="C125"/>
  <c r="D125"/>
  <c r="E125"/>
  <c r="L125"/>
  <c r="O125"/>
  <c r="B125"/>
  <c r="C118"/>
  <c r="D118"/>
  <c r="E118"/>
  <c r="I118"/>
  <c r="L118"/>
  <c r="O118"/>
  <c r="B118"/>
  <c r="G118" s="1"/>
  <c r="C113"/>
  <c r="D113"/>
  <c r="E113"/>
  <c r="I113"/>
  <c r="L113"/>
  <c r="O113"/>
  <c r="B113"/>
  <c r="C103"/>
  <c r="D103"/>
  <c r="E103"/>
  <c r="I103"/>
  <c r="L103"/>
  <c r="O103"/>
  <c r="B103"/>
  <c r="C97"/>
  <c r="D97"/>
  <c r="E97"/>
  <c r="I97"/>
  <c r="L97"/>
  <c r="O97"/>
  <c r="B97"/>
  <c r="C91"/>
  <c r="D91"/>
  <c r="E91"/>
  <c r="I91"/>
  <c r="L91"/>
  <c r="O91"/>
  <c r="B91"/>
  <c r="C78"/>
  <c r="D78"/>
  <c r="E78"/>
  <c r="I78"/>
  <c r="L78"/>
  <c r="O78"/>
  <c r="B78"/>
  <c r="C65"/>
  <c r="D65"/>
  <c r="E65"/>
  <c r="I65"/>
  <c r="L65"/>
  <c r="O65"/>
  <c r="B65"/>
  <c r="C56"/>
  <c r="D56"/>
  <c r="E56"/>
  <c r="I56"/>
  <c r="L56"/>
  <c r="O56"/>
  <c r="C42"/>
  <c r="D42"/>
  <c r="E42"/>
  <c r="I42"/>
  <c r="L42"/>
  <c r="O42"/>
  <c r="F145" l="1"/>
  <c r="H42"/>
  <c r="M56"/>
  <c r="J91"/>
  <c r="J139"/>
  <c r="M78"/>
  <c r="D144"/>
  <c r="M42"/>
  <c r="P91"/>
  <c r="J118"/>
  <c r="P56"/>
  <c r="E144"/>
  <c r="J78"/>
  <c r="G91"/>
  <c r="G139"/>
  <c r="G78"/>
  <c r="P42"/>
  <c r="C144"/>
  <c r="J56"/>
  <c r="B144"/>
  <c r="M91"/>
  <c r="M118"/>
  <c r="M139"/>
  <c r="J42"/>
  <c r="G42"/>
  <c r="L144"/>
  <c r="H91"/>
  <c r="I144"/>
  <c r="H139"/>
  <c r="H118"/>
  <c r="H78"/>
  <c r="H56"/>
  <c r="O144"/>
  <c r="P144" l="1"/>
  <c r="M144"/>
  <c r="G144"/>
  <c r="H144"/>
  <c r="J144"/>
  <c r="E14" i="12"/>
  <c r="F15"/>
  <c r="F14" s="1"/>
  <c r="C14"/>
  <c r="C9" s="1"/>
  <c r="C52" l="1"/>
  <c r="C64" l="1"/>
  <c r="G40" i="8"/>
  <c r="C41" i="12" l="1"/>
  <c r="F35"/>
  <c r="E35"/>
  <c r="C35"/>
  <c r="B35"/>
  <c r="F31"/>
  <c r="E31"/>
  <c r="C31"/>
  <c r="B31"/>
  <c r="F23"/>
  <c r="E23"/>
  <c r="C23"/>
  <c r="B23"/>
  <c r="B22" s="1"/>
  <c r="B29" l="1"/>
  <c r="D35"/>
  <c r="E9" l="1"/>
  <c r="C22"/>
  <c r="F54"/>
  <c r="E54"/>
  <c r="C54"/>
  <c r="F52"/>
  <c r="E52"/>
  <c r="F41"/>
  <c r="E41"/>
  <c r="D40"/>
  <c r="D33"/>
  <c r="D31"/>
  <c r="F29"/>
  <c r="E29"/>
  <c r="C29"/>
  <c r="D24"/>
  <c r="D23"/>
  <c r="F22"/>
  <c r="E22"/>
  <c r="F9"/>
  <c r="E64" l="1"/>
  <c r="E50"/>
  <c r="F50"/>
  <c r="C65"/>
  <c r="C50"/>
  <c r="E65"/>
  <c r="F65" s="1"/>
  <c r="F21"/>
  <c r="F48" s="1"/>
  <c r="C21"/>
  <c r="E21"/>
  <c r="D22"/>
  <c r="F64"/>
  <c r="D29"/>
  <c r="E49" l="1"/>
  <c r="E48"/>
  <c r="C49"/>
  <c r="C48"/>
  <c r="F63"/>
  <c r="E63"/>
  <c r="C63"/>
  <c r="F49"/>
  <c r="P13" i="8" l="1"/>
  <c r="P19"/>
  <c r="P21"/>
  <c r="P23"/>
  <c r="P26"/>
  <c r="P28"/>
  <c r="P32"/>
  <c r="P35"/>
  <c r="P37"/>
  <c r="M13"/>
  <c r="M19"/>
  <c r="M21"/>
  <c r="M23"/>
  <c r="M26"/>
  <c r="M28"/>
  <c r="M32"/>
  <c r="M35"/>
  <c r="M37"/>
  <c r="M38"/>
  <c r="J13"/>
  <c r="J19"/>
  <c r="J21"/>
  <c r="J23"/>
  <c r="J28"/>
  <c r="J32"/>
  <c r="J35"/>
  <c r="J37"/>
  <c r="J38"/>
  <c r="H13"/>
  <c r="H17"/>
  <c r="H19"/>
  <c r="H21"/>
  <c r="H23"/>
  <c r="H26"/>
  <c r="H28"/>
  <c r="H37"/>
  <c r="H38"/>
  <c r="H39"/>
  <c r="G13"/>
  <c r="G19"/>
  <c r="G21"/>
  <c r="G23"/>
  <c r="G28"/>
  <c r="G37"/>
  <c r="G38"/>
  <c r="G39"/>
  <c r="L34"/>
  <c r="L33" s="1"/>
  <c r="O34"/>
  <c r="O33" s="1"/>
  <c r="C25"/>
  <c r="D25"/>
  <c r="E25"/>
  <c r="I25"/>
  <c r="J25" s="1"/>
  <c r="L25"/>
  <c r="O25"/>
  <c r="C12"/>
  <c r="D12"/>
  <c r="E12"/>
  <c r="I12"/>
  <c r="L12"/>
  <c r="O12"/>
  <c r="B33"/>
  <c r="B25"/>
  <c r="B12"/>
  <c r="P12" l="1"/>
  <c r="H33"/>
  <c r="B11"/>
  <c r="B41" s="1"/>
  <c r="B145" s="1"/>
  <c r="L11"/>
  <c r="L41" s="1"/>
  <c r="L145" s="1"/>
  <c r="H12"/>
  <c r="D11"/>
  <c r="D41" s="1"/>
  <c r="D145" s="1"/>
  <c r="P33"/>
  <c r="J34"/>
  <c r="P25"/>
  <c r="G12"/>
  <c r="M25"/>
  <c r="H25"/>
  <c r="M12"/>
  <c r="J33"/>
  <c r="H34"/>
  <c r="M34"/>
  <c r="P34"/>
  <c r="O11"/>
  <c r="I11"/>
  <c r="E11"/>
  <c r="E41" s="1"/>
  <c r="E145" s="1"/>
  <c r="C11"/>
  <c r="C41" s="1"/>
  <c r="C145" s="1"/>
  <c r="G33"/>
  <c r="J12"/>
  <c r="G34"/>
  <c r="G25"/>
  <c r="G11" l="1"/>
  <c r="H11"/>
  <c r="M33"/>
  <c r="I41"/>
  <c r="J11"/>
  <c r="M11"/>
  <c r="O41"/>
  <c r="O145" s="1"/>
  <c r="P11"/>
  <c r="G41" l="1"/>
  <c r="H41"/>
  <c r="J41"/>
  <c r="I145"/>
  <c r="J145" s="1"/>
  <c r="G145"/>
  <c r="H145"/>
  <c r="P41"/>
  <c r="M41"/>
</calcChain>
</file>

<file path=xl/sharedStrings.xml><?xml version="1.0" encoding="utf-8"?>
<sst xmlns="http://schemas.openxmlformats.org/spreadsheetml/2006/main" count="329" uniqueCount="234">
  <si>
    <t>ИТОГО ДОХОДОВ</t>
  </si>
  <si>
    <t>НАЛОГОВЫЕ И НЕНАЛОГОВЫЕ ДОХОДЫ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</si>
  <si>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</si>
  <si>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</si>
  <si>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</si>
  <si>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</si>
  <si>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</si>
  <si>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</si>
  <si>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</si>
  <si>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</si>
  <si>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</si>
  <si>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</si>
  <si>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</si>
  <si>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</si>
  <si>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</si>
  <si>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Раздел I. Социально-значимые расходы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</si>
  <si>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</si>
  <si>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муниципальных органов</t>
  </si>
  <si>
    <t>работников автономных и бюджетных учреждений</t>
  </si>
  <si>
    <t>Стипендии</t>
  </si>
  <si>
    <t>Социальные выплаты гражданам</t>
  </si>
  <si>
    <t>Расходы на обязательное медицинское страхование неработающего населения</t>
  </si>
  <si>
    <t>Раздел II. Первоочередные расходы</t>
  </si>
  <si>
    <t>Расходы на обслуживание мун.долга</t>
  </si>
  <si>
    <t xml:space="preserve">Расходы на первоочередные нужды, из них:                   </t>
  </si>
  <si>
    <t>Иные выплаты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</si>
  <si>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</si>
  <si>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Публичные нормативные выплаты гражданам несоциального характера</t>
  </si>
  <si>
    <t>Расходы на прочие нужды, из них: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</si>
  <si>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</si>
  <si>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муниципальных учреждений)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</si>
  <si>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</si>
  <si>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</si>
  <si>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</si>
  <si>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Раздел III. Расходы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</si>
  <si>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</si>
  <si>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</si>
  <si>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Премии и гранты</t>
  </si>
  <si>
    <t>Исполнение муниципальных гарантий без права регрессивного требования гаранта к принципалу или уступки гаранту прав</t>
  </si>
  <si>
    <t>Резервные средства</t>
  </si>
  <si>
    <t>Другие расходы (за искл. групп 1, 2 и 3.1)</t>
  </si>
  <si>
    <t>Профицит (+)/дефицит (-)</t>
  </si>
  <si>
    <t>ИТОГО ИСТОЧНИКИ ФИНАНСИРОВАНИЯ ДЕФИЦИТОВ БЮДЖЕТОВ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</si>
  <si>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</si>
  <si>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</si>
  <si>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</si>
  <si>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</si>
  <si>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</si>
  <si>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</si>
  <si>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</si>
  <si>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</si>
  <si>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бюджета</t>
  </si>
  <si>
    <t>Показатели</t>
  </si>
  <si>
    <t>% от потребности</t>
  </si>
  <si>
    <t>ИТОГО РАСХОДЫ</t>
  </si>
  <si>
    <t>x</t>
  </si>
  <si>
    <t>Безвозмездные поступления</t>
  </si>
  <si>
    <t>ВСЕГО ДОХОДОВ</t>
  </si>
  <si>
    <t>(тыс.рублей)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</si>
  <si>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</si>
  <si>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</si>
  <si>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</si>
  <si>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</si>
  <si>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</si>
  <si>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</si>
  <si>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</si>
  <si>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</si>
  <si>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</si>
  <si>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</si>
  <si>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</si>
  <si>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</si>
  <si>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</si>
  <si>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бюджетные кредиты</t>
  </si>
  <si>
    <t>банковские кредиты</t>
  </si>
  <si>
    <t>муниципальные гарантии</t>
  </si>
  <si>
    <t>3. Муниципальный долг (верхний предел)</t>
  </si>
  <si>
    <t>Приложение № 1</t>
  </si>
  <si>
    <t>тыс. руб.</t>
  </si>
  <si>
    <t>Налоговые доходы</t>
  </si>
  <si>
    <t>прочие налоговые доходы</t>
  </si>
  <si>
    <t>Неналоговые доходы</t>
  </si>
  <si>
    <t>Таблица 2</t>
  </si>
  <si>
    <t>Таблица 1</t>
  </si>
  <si>
    <t>Бюджетные кредиты, полученные из других бюджетов</t>
  </si>
  <si>
    <t>ВСЕГО РАСХОДОВ</t>
  </si>
  <si>
    <t>Дефицит (профицит)</t>
  </si>
  <si>
    <t>Налоговые и неналоговые доходы, в том числе:</t>
  </si>
  <si>
    <t>ДОХОДЫ</t>
  </si>
  <si>
    <t xml:space="preserve"> на 01.01.2025</t>
  </si>
  <si>
    <t>ОЦЕНКА</t>
  </si>
  <si>
    <t>Доходы от возврата остатков МБТ</t>
  </si>
  <si>
    <t xml:space="preserve">в том числе: </t>
  </si>
  <si>
    <t>НДФЛ, уплачиваемый иностранными гражданами в виде фиксированного авансового платежа при осуществлении ими на территории РФ трудовой деятельности на основании патента</t>
  </si>
  <si>
    <t>Дотации, в т.ч.</t>
  </si>
  <si>
    <t>Субсидии, в т.ч.</t>
  </si>
  <si>
    <t>Итого расходов без учёта безвозмездных поступлений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</si>
  <si>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</si>
  <si>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</si>
  <si>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</si>
  <si>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</si>
  <si>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</si>
  <si>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</si>
  <si>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</si>
  <si>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</si>
  <si>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</si>
  <si>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</si>
  <si>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</si>
  <si>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</si>
  <si>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</si>
  <si>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</si>
  <si>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</si>
  <si>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</si>
  <si>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</si>
  <si>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</si>
  <si>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</si>
  <si>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</si>
  <si>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</si>
  <si>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</si>
  <si>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</si>
  <si>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</si>
  <si>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</si>
  <si>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</si>
  <si>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</si>
  <si>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</si>
  <si>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</si>
  <si>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</si>
  <si>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</si>
  <si>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</si>
  <si>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</si>
  <si>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</si>
  <si>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</si>
  <si>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</si>
  <si>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</si>
  <si>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</si>
  <si>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</si>
  <si>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</si>
  <si>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</si>
  <si>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</si>
  <si>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</si>
  <si>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</si>
  <si>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</si>
  <si>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</si>
  <si>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</si>
  <si>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</si>
  <si>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</si>
  <si>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</si>
  <si>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</si>
  <si>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</si>
  <si>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</si>
  <si>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</si>
  <si>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</si>
  <si>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</si>
  <si>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</si>
  <si>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</si>
  <si>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</si>
  <si>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</si>
  <si>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</si>
  <si>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</si>
  <si>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</si>
  <si>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</si>
  <si>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</si>
  <si>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</si>
  <si>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</si>
  <si>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</si>
  <si>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</si>
  <si>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</si>
  <si>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</si>
  <si>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</si>
  <si>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</si>
  <si>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</si>
  <si>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</si>
  <si>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Функционирование Президента Российской Федерации</t>
  </si>
  <si>
    <t>Государственный материальный резерв</t>
  </si>
  <si>
    <t>Фундаментальные исследования</t>
  </si>
  <si>
    <t>Вооруженные Силы Российской Федерации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</si>
  <si>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</si>
  <si>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</si>
  <si>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</si>
  <si>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</si>
  <si>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Органы прокуратуры и следствия</t>
  </si>
  <si>
    <t>Органы внутренних дел</t>
  </si>
  <si>
    <t>Войска национальной гвардии Российской Федерации</t>
  </si>
  <si>
    <t>Система исполнения наказаний</t>
  </si>
  <si>
    <t>Органы безопасности</t>
  </si>
  <si>
    <t>Органы пограничной службы</t>
  </si>
  <si>
    <t>Прикладные научные исследования в области национальной безопасности и правоохранительной деятельности</t>
  </si>
  <si>
    <t>Исследование и использование космического пространства</t>
  </si>
  <si>
    <t>Прикладные научные исследования в области национальной экономики</t>
  </si>
  <si>
    <t>Сбор, удаление отходов и очистка сточных вод</t>
  </si>
  <si>
    <t>Прикладные научные исследования в области охраны окружающей среды</t>
  </si>
  <si>
    <t>Прикладные научные исследования в области социальной политики</t>
  </si>
  <si>
    <t>Прикладные научные исследования в области физической культуры и спорта</t>
  </si>
  <si>
    <t>Прикладные научные исследования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</si>
  <si>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</si>
  <si>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</si>
  <si>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</si>
  <si>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</si>
  <si>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УСЛОВНО УТВЕРЖДЕННЫЕ РАСХОДЫ</t>
  </si>
  <si>
    <t>Проект бюджета на 2024 год</t>
  </si>
  <si>
    <t>Проект бюджета 
на 2024 год</t>
  </si>
  <si>
    <t>(наименование сельского поселения)</t>
  </si>
  <si>
    <t>Исполнение бюджета 
за 2021 год</t>
  </si>
  <si>
    <t>Проект бюджета на 2025 год</t>
  </si>
  <si>
    <t>Темп роста / снижения 
показателей проекта 2025 года к проекту 2024 года, %</t>
  </si>
  <si>
    <t>Причины отклонений более 10 % проекта 2025 года 
от проекта 2024 года</t>
  </si>
  <si>
    <t xml:space="preserve"> на 01.01.2026</t>
  </si>
  <si>
    <t>Проект бюджета 
на 2025 год</t>
  </si>
  <si>
    <t>в2р</t>
  </si>
  <si>
    <t xml:space="preserve">  </t>
  </si>
  <si>
    <t>в связи с увеньшением предоставления МБТ</t>
  </si>
  <si>
    <t>в связи с отсутствием запланированных средств ППМИ</t>
  </si>
  <si>
    <t>увеличение норматива НДФЛ</t>
  </si>
  <si>
    <t>Отв. исполнитель  Камалтдинова Э.Р. , тел.8-34797-2-00-48</t>
  </si>
  <si>
    <t>Основные показатели проекта бюджета  СП Еремеевский сельсовет МР Чишминский район РБ на 2024 год и на плановый период 2025 и 2026 годов</t>
  </si>
  <si>
    <t>Исполнение бюджета 
за 2022 год</t>
  </si>
  <si>
    <t>Первоначальный утвержденный бюджет 
на 2023 год</t>
  </si>
  <si>
    <t>Уточненный план 
на 01.10.2023 года</t>
  </si>
  <si>
    <t>Оценка исполнения 
бюджета за 2023 год</t>
  </si>
  <si>
    <t>Темп роста / снижения 
показателей оценки за 2023 год 
к факту 2021 года, %</t>
  </si>
  <si>
    <t>Темп роста / снижения 
показателей оценки за 2023 год 
к факту 2022года, %</t>
  </si>
  <si>
    <t>Темп роста / снижения 
показателей проекта 2024  года 
к оценке 2023 года, %</t>
  </si>
  <si>
    <t>Причины отклонений более 10 % проекта 2024 года 
от оценки 2023 года</t>
  </si>
  <si>
    <t>Проект бюджета на 2026 год</t>
  </si>
  <si>
    <t>Темп роста / снижения 
показателей проекта 2026 года к проекту 2025 года, %</t>
  </si>
  <si>
    <t>Причины отклонений более 10 % проекта 2026 года 
от проекта 2025 года</t>
  </si>
  <si>
    <t>Основные параметры бюджета  СП Еремеевский  сельсовет МР Чишминский район Республики Башкортостан на 2024-2026 годы</t>
  </si>
  <si>
    <t>Исчисленная потребность 
на 2024 год</t>
  </si>
  <si>
    <t>Проект бюджета 
на 2026 год</t>
  </si>
  <si>
    <t>на 01.01.2024</t>
  </si>
  <si>
    <t xml:space="preserve"> на 01.01.2027</t>
  </si>
  <si>
    <t>в29р</t>
  </si>
  <si>
    <t>в связи с поступлением доходов в 2023 по ППМИ</t>
  </si>
  <si>
    <t>увеличение реализации земель и имущества</t>
  </si>
  <si>
    <t>увеличение договоров аренды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</si>
</sst>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#,##0_ ;\-#,##0\ "/>
    <numFmt numFmtId="166" formatCode="#,##0.000_ ;\-#,##0.000\ "/>
    <numFmt numFmtId="167" formatCode="_-* #,##0.00&quot;р.&quot;_-;\-* #,##0.00&quot;р.&quot;_-;_-* &quot;-&quot;??&quot;р.&quot;_-;_-@_-"/>
    <numFmt numFmtId="168" formatCode="#,##0.0"/>
  </numFmts>
  <fonts count="3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7" fillId="0" borderId="0" applyFont="0" applyFill="0" applyBorder="0" applyAlignment="0" applyProtection="0"/>
    <xf numFmtId="0" fontId="18" fillId="0" borderId="0"/>
    <xf numFmtId="0" fontId="7" fillId="0" borderId="0">
      <protection locked="0"/>
    </xf>
  </cellStyleXfs>
  <cellXfs count="155">
    <xf numFmtId="0" fontId="0" fillId="0" borderId="0" xfId="0"/>
    <xf numFmtId="0" fontId="1" fillId="0" borderId="0" xfId="0" applyFont="1"/>
    <xf numFmtId="3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165" fontId="4" fillId="0" borderId="0" xfId="0" applyNumberFormat="1" applyFont="1" applyFill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4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wrapText="1"/>
    </xf>
    <xf numFmtId="0" fontId="11" fillId="0" borderId="6" xfId="0" applyNumberFormat="1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left" vertical="top" wrapText="1" inden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top" wrapText="1"/>
    </xf>
    <xf numFmtId="0" fontId="22" fillId="0" borderId="0" xfId="0" applyFont="1" applyFill="1"/>
    <xf numFmtId="0" fontId="23" fillId="0" borderId="0" xfId="0" applyFont="1" applyAlignment="1">
      <alignment horizontal="center" vertical="center" wrapText="1"/>
    </xf>
    <xf numFmtId="0" fontId="1" fillId="0" borderId="0" xfId="0" applyFont="1" applyFill="1"/>
    <xf numFmtId="3" fontId="17" fillId="0" borderId="1" xfId="1" applyNumberFormat="1" applyFont="1" applyFill="1" applyBorder="1" applyAlignment="1" applyProtection="1">
      <alignment horizontal="left" vertical="top" wrapText="1"/>
      <protection locked="0"/>
    </xf>
    <xf numFmtId="3" fontId="26" fillId="0" borderId="1" xfId="1" applyNumberFormat="1" applyFont="1" applyFill="1" applyBorder="1" applyAlignment="1" applyProtection="1">
      <alignment horizontal="left" vertical="top" wrapText="1"/>
      <protection locked="0"/>
    </xf>
    <xf numFmtId="3" fontId="25" fillId="4" borderId="1" xfId="1" applyNumberFormat="1" applyFont="1" applyFill="1" applyBorder="1" applyAlignment="1" applyProtection="1">
      <alignment horizontal="left" vertical="top" wrapText="1"/>
      <protection locked="0"/>
    </xf>
    <xf numFmtId="3" fontId="9" fillId="4" borderId="1" xfId="1" applyNumberFormat="1" applyFont="1" applyFill="1" applyBorder="1" applyAlignment="1" applyProtection="1">
      <alignment horizontal="left" vertical="top" wrapText="1"/>
      <protection locked="0"/>
    </xf>
    <xf numFmtId="164" fontId="2" fillId="5" borderId="0" xfId="0" applyNumberFormat="1" applyFont="1" applyFill="1" applyAlignment="1">
      <alignment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5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/>
    <xf numFmtId="0" fontId="9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top" wrapText="1"/>
    </xf>
    <xf numFmtId="0" fontId="13" fillId="3" borderId="0" xfId="0" applyFont="1" applyFill="1" applyAlignment="1"/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3" fontId="28" fillId="0" borderId="0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Fill="1" applyBorder="1" applyAlignment="1" applyProtection="1">
      <protection locked="0"/>
    </xf>
    <xf numFmtId="3" fontId="11" fillId="0" borderId="0" xfId="0" applyNumberFormat="1" applyFont="1" applyFill="1" applyAlignment="1" applyProtection="1">
      <alignment wrapText="1"/>
      <protection locked="0"/>
    </xf>
    <xf numFmtId="3" fontId="11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Fill="1" applyBorder="1" applyAlignment="1" applyProtection="1">
      <alignment wrapText="1"/>
      <protection locked="0"/>
    </xf>
    <xf numFmtId="164" fontId="11" fillId="0" borderId="0" xfId="0" applyNumberFormat="1" applyFont="1" applyFill="1" applyBorder="1" applyAlignment="1" applyProtection="1">
      <alignment horizontal="right" wrapText="1"/>
      <protection locked="0"/>
    </xf>
    <xf numFmtId="0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left" vertical="top" wrapText="1"/>
      <protection locked="0"/>
    </xf>
    <xf numFmtId="4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 indent="1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5" borderId="1" xfId="0" applyNumberFormat="1" applyFont="1" applyFill="1" applyBorder="1" applyAlignment="1" applyProtection="1">
      <alignment horizontal="left" vertical="center" wrapText="1"/>
      <protection locked="0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NumberFormat="1" applyFont="1" applyFill="1" applyBorder="1" applyAlignment="1" applyProtection="1">
      <alignment horizontal="left" vertical="top" wrapText="1"/>
      <protection locked="0"/>
    </xf>
    <xf numFmtId="0" fontId="13" fillId="5" borderId="1" xfId="0" applyFont="1" applyFill="1" applyBorder="1" applyAlignment="1" applyProtection="1">
      <alignment horizontal="left" vertical="top" wrapText="1"/>
      <protection locked="0"/>
    </xf>
    <xf numFmtId="164" fontId="11" fillId="0" borderId="1" xfId="0" applyNumberFormat="1" applyFont="1" applyFill="1" applyBorder="1" applyAlignment="1" applyProtection="1">
      <alignment horizontal="left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4" borderId="1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0" xfId="0" applyNumberFormat="1" applyFont="1" applyFill="1" applyBorder="1" applyAlignment="1" applyProtection="1">
      <alignment horizontal="left" vertical="top" wrapText="1" inden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top" wrapText="1"/>
      <protection locked="0"/>
    </xf>
    <xf numFmtId="168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Alignment="1" applyProtection="1">
      <alignment horizontal="left" vertical="top" wrapText="1"/>
      <protection locked="0"/>
    </xf>
    <xf numFmtId="164" fontId="2" fillId="0" borderId="0" xfId="0" applyNumberFormat="1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wrapText="1"/>
      <protection locked="0"/>
    </xf>
    <xf numFmtId="164" fontId="3" fillId="0" borderId="0" xfId="0" applyNumberFormat="1" applyFont="1" applyFill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13" fillId="3" borderId="0" xfId="0" applyFont="1" applyFill="1" applyProtection="1">
      <protection locked="0"/>
    </xf>
    <xf numFmtId="0" fontId="29" fillId="3" borderId="0" xfId="0" applyFont="1" applyFill="1" applyAlignment="1" applyProtection="1">
      <alignment wrapText="1"/>
      <protection locked="0"/>
    </xf>
    <xf numFmtId="4" fontId="9" fillId="5" borderId="5" xfId="0" applyNumberFormat="1" applyFont="1" applyFill="1" applyBorder="1" applyAlignment="1" applyProtection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4" fontId="9" fillId="4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4" fontId="10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top" wrapText="1"/>
    </xf>
    <xf numFmtId="4" fontId="13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/>
    <xf numFmtId="4" fontId="13" fillId="4" borderId="5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/>
    <xf numFmtId="4" fontId="9" fillId="4" borderId="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0" xfId="0" applyNumberFormat="1" applyFont="1" applyFill="1" applyAlignment="1" applyProtection="1">
      <alignment horizontal="left" vertical="top" wrapText="1"/>
      <protection locked="0"/>
    </xf>
    <xf numFmtId="0" fontId="29" fillId="3" borderId="0" xfId="0" applyFont="1" applyFill="1" applyAlignment="1" applyProtection="1">
      <alignment wrapText="1"/>
      <protection locked="0"/>
    </xf>
    <xf numFmtId="3" fontId="11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3" fontId="19" fillId="0" borderId="0" xfId="0" applyNumberFormat="1" applyFont="1" applyFill="1" applyBorder="1" applyAlignment="1" applyProtection="1">
      <alignment horizontal="center" wrapText="1"/>
      <protection locked="0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149"/>
  <sheetViews>
    <sheetView tabSelected="1" zoomScale="55" zoomScaleNormal="55" zoomScaleSheetLayoutView="5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K29" sqref="K29"/>
    </sheetView>
  </sheetViews>
  <sheetFormatPr defaultColWidth="9.140625" defaultRowHeight="15.75"/>
  <cols>
    <col min="1" max="1" width="102.140625" style="1" customWidth="1"/>
    <col min="2" max="6" width="18.42578125" style="1" customWidth="1"/>
    <col min="7" max="7" width="22" style="1" customWidth="1"/>
    <col min="8" max="8" width="22.140625" style="1" customWidth="1"/>
    <col min="9" max="9" width="18.42578125" style="1" customWidth="1"/>
    <col min="10" max="10" width="23.85546875" style="1" customWidth="1"/>
    <col min="11" max="11" width="42.42578125" style="1" customWidth="1"/>
    <col min="12" max="12" width="18.42578125" style="1" customWidth="1"/>
    <col min="13" max="13" width="24.140625" style="1" customWidth="1"/>
    <col min="14" max="14" width="47.140625" style="1" customWidth="1"/>
    <col min="15" max="15" width="18.42578125" style="1" customWidth="1"/>
    <col min="16" max="16" width="26" style="1" customWidth="1"/>
    <col min="17" max="17" width="45.7109375" style="1" customWidth="1"/>
    <col min="18" max="16384" width="9.140625" style="1"/>
  </cols>
  <sheetData>
    <row r="1" spans="1:17" ht="18.75" customHeight="1">
      <c r="L1" s="22"/>
      <c r="M1" s="22"/>
      <c r="N1" s="23"/>
      <c r="O1" s="138" t="s">
        <v>76</v>
      </c>
      <c r="P1" s="138"/>
      <c r="Q1" s="138"/>
    </row>
    <row r="2" spans="1:17" ht="48" customHeight="1">
      <c r="L2" s="21"/>
      <c r="M2" s="21"/>
      <c r="N2" s="21"/>
      <c r="O2" s="142"/>
      <c r="P2" s="142"/>
      <c r="Q2" s="21"/>
    </row>
    <row r="3" spans="1:17" ht="30.75" customHeight="1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30.75" customHeight="1">
      <c r="A4" s="143" t="s">
        <v>213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32.25" customHeight="1">
      <c r="A5" s="36"/>
      <c r="B5" s="36"/>
      <c r="C5" s="36"/>
      <c r="D5" s="36"/>
      <c r="E5" s="36"/>
      <c r="F5" s="36"/>
      <c r="G5" s="137" t="s">
        <v>200</v>
      </c>
      <c r="H5" s="137"/>
      <c r="I5" s="137"/>
      <c r="J5" s="137"/>
      <c r="K5" s="137"/>
      <c r="L5" s="36"/>
      <c r="M5" s="36"/>
      <c r="N5" s="36"/>
      <c r="O5" s="36"/>
      <c r="P5" s="36"/>
      <c r="Q5" s="36"/>
    </row>
    <row r="6" spans="1:17" ht="18.75">
      <c r="L6" s="140" t="s">
        <v>77</v>
      </c>
      <c r="M6" s="140"/>
      <c r="N6" s="140"/>
      <c r="O6" s="140"/>
      <c r="P6" s="140"/>
      <c r="Q6" s="140"/>
    </row>
    <row r="7" spans="1:17" s="111" customFormat="1" ht="90" customHeight="1">
      <c r="A7" s="141" t="s">
        <v>59</v>
      </c>
      <c r="B7" s="144" t="s">
        <v>201</v>
      </c>
      <c r="C7" s="144" t="s">
        <v>214</v>
      </c>
      <c r="D7" s="144" t="s">
        <v>215</v>
      </c>
      <c r="E7" s="144" t="s">
        <v>216</v>
      </c>
      <c r="F7" s="144" t="s">
        <v>217</v>
      </c>
      <c r="G7" s="146" t="s">
        <v>218</v>
      </c>
      <c r="H7" s="146" t="s">
        <v>219</v>
      </c>
      <c r="I7" s="135" t="s">
        <v>198</v>
      </c>
      <c r="J7" s="135" t="s">
        <v>220</v>
      </c>
      <c r="K7" s="135" t="s">
        <v>221</v>
      </c>
      <c r="L7" s="135" t="s">
        <v>202</v>
      </c>
      <c r="M7" s="135" t="s">
        <v>203</v>
      </c>
      <c r="N7" s="135" t="s">
        <v>204</v>
      </c>
      <c r="O7" s="135" t="s">
        <v>222</v>
      </c>
      <c r="P7" s="135" t="s">
        <v>223</v>
      </c>
      <c r="Q7" s="135" t="s">
        <v>224</v>
      </c>
    </row>
    <row r="8" spans="1:17" ht="43.5" customHeight="1">
      <c r="A8" s="141"/>
      <c r="B8" s="145"/>
      <c r="C8" s="145"/>
      <c r="D8" s="145"/>
      <c r="E8" s="145"/>
      <c r="F8" s="145"/>
      <c r="G8" s="147"/>
      <c r="H8" s="147"/>
      <c r="I8" s="136"/>
      <c r="J8" s="136"/>
      <c r="K8" s="136"/>
      <c r="L8" s="136"/>
      <c r="M8" s="136"/>
      <c r="N8" s="136"/>
      <c r="O8" s="136"/>
      <c r="P8" s="136"/>
      <c r="Q8" s="136"/>
    </row>
    <row r="9" spans="1:17" ht="27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</row>
    <row r="10" spans="1:17" ht="27" customHeight="1">
      <c r="A10" s="30"/>
      <c r="B10" s="31"/>
      <c r="C10" s="31"/>
      <c r="D10" s="31"/>
      <c r="E10" s="31"/>
      <c r="F10" s="31"/>
      <c r="G10" s="31"/>
      <c r="H10" s="33" t="s">
        <v>87</v>
      </c>
      <c r="I10" s="31"/>
      <c r="J10" s="31"/>
      <c r="K10" s="31"/>
      <c r="L10" s="31"/>
      <c r="M10" s="31"/>
      <c r="N10" s="31"/>
      <c r="O10" s="31"/>
      <c r="P10" s="31"/>
      <c r="Q10" s="32"/>
    </row>
    <row r="11" spans="1:17" s="19" customFormat="1" ht="36.75" customHeight="1">
      <c r="A11" s="24" t="s">
        <v>86</v>
      </c>
      <c r="B11" s="47">
        <f>B12+B25</f>
        <v>3124.7</v>
      </c>
      <c r="C11" s="47">
        <f t="shared" ref="C11:O11" si="0">C12+C25</f>
        <v>3811.7</v>
      </c>
      <c r="D11" s="47">
        <f t="shared" si="0"/>
        <v>3186.1</v>
      </c>
      <c r="E11" s="47">
        <f t="shared" si="0"/>
        <v>3536.1</v>
      </c>
      <c r="F11" s="47">
        <f t="shared" ref="F11" si="1">F12+F25</f>
        <v>3536.1</v>
      </c>
      <c r="G11" s="47">
        <f t="shared" ref="G11:G42" si="2">F11/B11*100</f>
        <v>113.16606394213844</v>
      </c>
      <c r="H11" s="47">
        <f t="shared" ref="H11:H42" si="3">F11/C11*100</f>
        <v>92.769630348663327</v>
      </c>
      <c r="I11" s="118">
        <f t="shared" si="0"/>
        <v>3542</v>
      </c>
      <c r="J11" s="118">
        <f t="shared" ref="J11:J42" si="4">I11/F11*100</f>
        <v>100.16685048499761</v>
      </c>
      <c r="K11" s="118"/>
      <c r="L11" s="118">
        <f t="shared" si="0"/>
        <v>3394</v>
      </c>
      <c r="M11" s="118">
        <f t="shared" ref="M11:M42" si="5">L11/I11*100</f>
        <v>95.821569734613206</v>
      </c>
      <c r="N11" s="118"/>
      <c r="O11" s="118">
        <f t="shared" si="0"/>
        <v>3446</v>
      </c>
      <c r="P11" s="118">
        <f t="shared" ref="P11:P42" si="6">O11/L11*100</f>
        <v>101.53211549793755</v>
      </c>
      <c r="Q11" s="119"/>
    </row>
    <row r="12" spans="1:17" s="19" customFormat="1" ht="27" customHeight="1">
      <c r="A12" s="24" t="s">
        <v>78</v>
      </c>
      <c r="B12" s="48">
        <f>B13+B14+B15+B16+B17+B18+B19+B20+B21+B22+B23+B24</f>
        <v>2336.4</v>
      </c>
      <c r="C12" s="48">
        <f t="shared" ref="C12:O12" si="7">C13+C14+C15+C16+C17+C18+C19+C20+C21+C22+C23+C24</f>
        <v>2509.9</v>
      </c>
      <c r="D12" s="48">
        <f t="shared" si="7"/>
        <v>2561</v>
      </c>
      <c r="E12" s="48">
        <f t="shared" si="7"/>
        <v>2561</v>
      </c>
      <c r="F12" s="48">
        <f t="shared" ref="F12" si="8">F13+F14+F15+F16+F17+F18+F19+F20+F21+F22+F23+F24</f>
        <v>2561</v>
      </c>
      <c r="G12" s="47">
        <f t="shared" si="2"/>
        <v>109.613079952063</v>
      </c>
      <c r="H12" s="47">
        <f t="shared" si="3"/>
        <v>102.03593768676042</v>
      </c>
      <c r="I12" s="120">
        <f t="shared" si="7"/>
        <v>2853</v>
      </c>
      <c r="J12" s="118">
        <f t="shared" si="4"/>
        <v>111.40179617336979</v>
      </c>
      <c r="K12" s="120"/>
      <c r="L12" s="120">
        <f t="shared" si="7"/>
        <v>2899</v>
      </c>
      <c r="M12" s="118">
        <f t="shared" si="5"/>
        <v>101.61233788994042</v>
      </c>
      <c r="N12" s="120"/>
      <c r="O12" s="120">
        <f t="shared" si="7"/>
        <v>2945</v>
      </c>
      <c r="P12" s="118">
        <f t="shared" si="6"/>
        <v>101.58675405312177</v>
      </c>
      <c r="Q12" s="119"/>
    </row>
    <row r="13" spans="1:17" s="7" customFormat="1" ht="27" customHeight="1">
      <c r="A13" s="25" t="s">
        <v>2</v>
      </c>
      <c r="B13" s="44">
        <v>42.2</v>
      </c>
      <c r="C13" s="44">
        <v>59.8</v>
      </c>
      <c r="D13" s="44">
        <v>40</v>
      </c>
      <c r="E13" s="44">
        <v>40</v>
      </c>
      <c r="F13" s="44">
        <v>40</v>
      </c>
      <c r="G13" s="49">
        <f t="shared" si="2"/>
        <v>94.786729857819893</v>
      </c>
      <c r="H13" s="49">
        <f t="shared" si="3"/>
        <v>66.889632107023417</v>
      </c>
      <c r="I13" s="121">
        <v>45</v>
      </c>
      <c r="J13" s="122">
        <f t="shared" si="4"/>
        <v>112.5</v>
      </c>
      <c r="K13" s="123" t="s">
        <v>211</v>
      </c>
      <c r="L13" s="129">
        <v>50</v>
      </c>
      <c r="M13" s="122">
        <f t="shared" si="5"/>
        <v>111.11111111111111</v>
      </c>
      <c r="N13" s="123" t="s">
        <v>211</v>
      </c>
      <c r="O13" s="124">
        <v>55</v>
      </c>
      <c r="P13" s="122">
        <f t="shared" si="6"/>
        <v>110.00000000000001</v>
      </c>
      <c r="Q13" s="52"/>
    </row>
    <row r="14" spans="1:17" s="7" customFormat="1" ht="27" customHeight="1">
      <c r="A14" s="25" t="s">
        <v>3</v>
      </c>
      <c r="B14" s="44"/>
      <c r="C14" s="44"/>
      <c r="D14" s="44"/>
      <c r="E14" s="44"/>
      <c r="F14" s="44"/>
      <c r="G14" s="49"/>
      <c r="H14" s="49"/>
      <c r="I14" s="121"/>
      <c r="J14" s="122"/>
      <c r="K14" s="123"/>
      <c r="L14" s="129"/>
      <c r="M14" s="122"/>
      <c r="N14" s="123"/>
      <c r="O14" s="124"/>
      <c r="P14" s="122"/>
      <c r="Q14" s="52"/>
    </row>
    <row r="15" spans="1:17" s="7" customFormat="1" ht="27" customHeight="1">
      <c r="A15" s="25" t="s">
        <v>4</v>
      </c>
      <c r="B15" s="44"/>
      <c r="C15" s="44"/>
      <c r="D15" s="44"/>
      <c r="E15" s="44"/>
      <c r="F15" s="44"/>
      <c r="G15" s="49"/>
      <c r="H15" s="49"/>
      <c r="I15" s="121"/>
      <c r="J15" s="122"/>
      <c r="K15" s="123"/>
      <c r="L15" s="129"/>
      <c r="M15" s="122"/>
      <c r="N15" s="123"/>
      <c r="O15" s="124"/>
      <c r="P15" s="122"/>
      <c r="Q15" s="52"/>
    </row>
    <row r="16" spans="1:17" s="7" customFormat="1" ht="27" customHeight="1">
      <c r="A16" s="25" t="s">
        <v>5</v>
      </c>
      <c r="B16" s="44"/>
      <c r="C16" s="44"/>
      <c r="D16" s="44"/>
      <c r="E16" s="44"/>
      <c r="F16" s="44"/>
      <c r="G16" s="49"/>
      <c r="H16" s="49"/>
      <c r="I16" s="121"/>
      <c r="J16" s="122"/>
      <c r="K16" s="123"/>
      <c r="L16" s="129"/>
      <c r="M16" s="122"/>
      <c r="N16" s="123"/>
      <c r="O16" s="124"/>
      <c r="P16" s="122"/>
      <c r="Q16" s="52"/>
    </row>
    <row r="17" spans="1:17" s="7" customFormat="1" ht="27" customHeight="1">
      <c r="A17" s="25" t="s">
        <v>6</v>
      </c>
      <c r="B17" s="44">
        <v>0.3</v>
      </c>
      <c r="C17" s="44">
        <v>3.7</v>
      </c>
      <c r="D17" s="44">
        <v>0</v>
      </c>
      <c r="E17" s="44">
        <v>0</v>
      </c>
      <c r="F17" s="44">
        <v>0</v>
      </c>
      <c r="G17" s="49">
        <v>0</v>
      </c>
      <c r="H17" s="49">
        <f t="shared" si="3"/>
        <v>0</v>
      </c>
      <c r="I17" s="121">
        <v>1</v>
      </c>
      <c r="J17" s="122">
        <v>100</v>
      </c>
      <c r="K17" s="44"/>
      <c r="L17" s="129">
        <v>2</v>
      </c>
      <c r="M17" s="122" t="s">
        <v>207</v>
      </c>
      <c r="N17" s="44"/>
      <c r="O17" s="124">
        <v>3</v>
      </c>
      <c r="P17" s="122">
        <f t="shared" si="6"/>
        <v>150</v>
      </c>
      <c r="Q17" s="44"/>
    </row>
    <row r="18" spans="1:17" s="7" customFormat="1" ht="24.75" customHeight="1">
      <c r="A18" s="25" t="s">
        <v>60</v>
      </c>
      <c r="B18" s="44"/>
      <c r="C18" s="44"/>
      <c r="D18" s="44"/>
      <c r="E18" s="44"/>
      <c r="F18" s="44"/>
      <c r="G18" s="49"/>
      <c r="H18" s="49"/>
      <c r="I18" s="121"/>
      <c r="J18" s="122"/>
      <c r="K18" s="123"/>
      <c r="L18" s="129"/>
      <c r="M18" s="122"/>
      <c r="N18" s="123"/>
      <c r="O18" s="124"/>
      <c r="P18" s="122"/>
      <c r="Q18" s="52"/>
    </row>
    <row r="19" spans="1:17" s="7" customFormat="1" ht="31.5" customHeight="1">
      <c r="A19" s="25" t="s">
        <v>7</v>
      </c>
      <c r="B19" s="44">
        <v>212.9</v>
      </c>
      <c r="C19" s="44">
        <v>318.7</v>
      </c>
      <c r="D19" s="44">
        <v>310</v>
      </c>
      <c r="E19" s="44">
        <v>310</v>
      </c>
      <c r="F19" s="44">
        <v>310</v>
      </c>
      <c r="G19" s="49">
        <f t="shared" si="2"/>
        <v>145.6082667919211</v>
      </c>
      <c r="H19" s="49">
        <f t="shared" si="3"/>
        <v>97.270160025101987</v>
      </c>
      <c r="I19" s="121">
        <v>340</v>
      </c>
      <c r="J19" s="122">
        <f t="shared" si="4"/>
        <v>109.6774193548387</v>
      </c>
      <c r="K19" s="123"/>
      <c r="L19" s="129">
        <v>350</v>
      </c>
      <c r="M19" s="122">
        <f t="shared" si="5"/>
        <v>102.94117647058823</v>
      </c>
      <c r="N19" s="44"/>
      <c r="O19" s="124">
        <v>360</v>
      </c>
      <c r="P19" s="122">
        <f t="shared" si="6"/>
        <v>102.85714285714285</v>
      </c>
      <c r="Q19" s="52"/>
    </row>
    <row r="20" spans="1:17" s="7" customFormat="1" ht="27" customHeight="1">
      <c r="A20" s="25" t="s">
        <v>8</v>
      </c>
      <c r="B20" s="44"/>
      <c r="C20" s="44"/>
      <c r="D20" s="44"/>
      <c r="E20" s="44"/>
      <c r="F20" s="44"/>
      <c r="G20" s="49"/>
      <c r="H20" s="49"/>
      <c r="I20" s="121"/>
      <c r="J20" s="122"/>
      <c r="K20" s="123"/>
      <c r="L20" s="129"/>
      <c r="M20" s="122"/>
      <c r="N20" s="123"/>
      <c r="O20" s="124"/>
      <c r="P20" s="122"/>
      <c r="Q20" s="52"/>
    </row>
    <row r="21" spans="1:17" s="7" customFormat="1" ht="28.5" customHeight="1">
      <c r="A21" s="25" t="s">
        <v>9</v>
      </c>
      <c r="B21" s="44">
        <v>2064.6</v>
      </c>
      <c r="C21" s="44">
        <v>2121.3000000000002</v>
      </c>
      <c r="D21" s="44">
        <v>2204</v>
      </c>
      <c r="E21" s="44">
        <v>2204</v>
      </c>
      <c r="F21" s="44">
        <v>2204</v>
      </c>
      <c r="G21" s="49">
        <f t="shared" si="2"/>
        <v>106.7519132035261</v>
      </c>
      <c r="H21" s="49">
        <f t="shared" si="3"/>
        <v>103.89855277424221</v>
      </c>
      <c r="I21" s="121">
        <v>2460</v>
      </c>
      <c r="J21" s="122">
        <f t="shared" si="4"/>
        <v>111.6152450090744</v>
      </c>
      <c r="K21" s="44"/>
      <c r="L21" s="129">
        <v>2490</v>
      </c>
      <c r="M21" s="122">
        <f t="shared" si="5"/>
        <v>101.21951219512195</v>
      </c>
      <c r="N21" s="123"/>
      <c r="O21" s="124">
        <v>2520</v>
      </c>
      <c r="P21" s="122">
        <f t="shared" si="6"/>
        <v>101.20481927710843</v>
      </c>
      <c r="Q21" s="52"/>
    </row>
    <row r="22" spans="1:17" s="7" customFormat="1" ht="27" customHeight="1">
      <c r="A22" s="25" t="s">
        <v>10</v>
      </c>
      <c r="B22" s="44"/>
      <c r="C22" s="44"/>
      <c r="D22" s="44"/>
      <c r="E22" s="44"/>
      <c r="F22" s="44"/>
      <c r="G22" s="49"/>
      <c r="H22" s="49"/>
      <c r="I22" s="121"/>
      <c r="J22" s="122"/>
      <c r="K22" s="123"/>
      <c r="L22" s="129"/>
      <c r="M22" s="122"/>
      <c r="N22" s="123"/>
      <c r="O22" s="124"/>
      <c r="P22" s="122"/>
      <c r="Q22" s="52"/>
    </row>
    <row r="23" spans="1:17" s="7" customFormat="1" ht="27" customHeight="1">
      <c r="A23" s="25" t="s">
        <v>61</v>
      </c>
      <c r="B23" s="44">
        <v>16.399999999999999</v>
      </c>
      <c r="C23" s="44">
        <v>6.6</v>
      </c>
      <c r="D23" s="44">
        <v>7</v>
      </c>
      <c r="E23" s="44">
        <v>7</v>
      </c>
      <c r="F23" s="44">
        <v>7</v>
      </c>
      <c r="G23" s="49">
        <f t="shared" si="2"/>
        <v>42.682926829268297</v>
      </c>
      <c r="H23" s="49">
        <f t="shared" si="3"/>
        <v>106.06060606060606</v>
      </c>
      <c r="I23" s="121">
        <v>7</v>
      </c>
      <c r="J23" s="122">
        <f t="shared" si="4"/>
        <v>100</v>
      </c>
      <c r="K23" s="123"/>
      <c r="L23" s="129">
        <v>7</v>
      </c>
      <c r="M23" s="122">
        <f t="shared" si="5"/>
        <v>100</v>
      </c>
      <c r="N23" s="123"/>
      <c r="O23" s="124">
        <v>7</v>
      </c>
      <c r="P23" s="122">
        <f t="shared" si="6"/>
        <v>100</v>
      </c>
      <c r="Q23" s="52"/>
    </row>
    <row r="24" spans="1:17" s="7" customFormat="1" ht="27" customHeight="1">
      <c r="A24" s="25" t="s">
        <v>79</v>
      </c>
      <c r="B24" s="44">
        <v>0</v>
      </c>
      <c r="C24" s="44">
        <v>-0.2</v>
      </c>
      <c r="D24" s="44">
        <v>0</v>
      </c>
      <c r="E24" s="44">
        <v>0</v>
      </c>
      <c r="F24" s="44">
        <v>0</v>
      </c>
      <c r="G24" s="49">
        <v>0</v>
      </c>
      <c r="H24" s="49">
        <v>0</v>
      </c>
      <c r="I24" s="121"/>
      <c r="J24" s="122"/>
      <c r="K24" s="123"/>
      <c r="L24" s="43"/>
      <c r="M24" s="122"/>
      <c r="N24" s="123"/>
      <c r="O24" s="124"/>
      <c r="P24" s="122"/>
      <c r="Q24" s="52"/>
    </row>
    <row r="25" spans="1:17" s="19" customFormat="1" ht="27" customHeight="1">
      <c r="A25" s="24" t="s">
        <v>80</v>
      </c>
      <c r="B25" s="48">
        <f>B26+B27+B28+B29+B30+B31+B32</f>
        <v>788.3</v>
      </c>
      <c r="C25" s="48">
        <f t="shared" ref="C25:O25" si="9">C26+C27+C28+C29+C30+C31+C32</f>
        <v>1301.8</v>
      </c>
      <c r="D25" s="48">
        <f t="shared" si="9"/>
        <v>625.1</v>
      </c>
      <c r="E25" s="48">
        <f t="shared" si="9"/>
        <v>975.1</v>
      </c>
      <c r="F25" s="48">
        <f t="shared" ref="F25" si="10">F26+F27+F28+F29+F30+F31+F32</f>
        <v>975.1</v>
      </c>
      <c r="G25" s="47">
        <f t="shared" si="2"/>
        <v>123.69656222250414</v>
      </c>
      <c r="H25" s="47">
        <f t="shared" si="3"/>
        <v>74.903979105853438</v>
      </c>
      <c r="I25" s="120">
        <f t="shared" si="9"/>
        <v>689</v>
      </c>
      <c r="J25" s="118">
        <f>I25/F25*100</f>
        <v>70.659419546713153</v>
      </c>
      <c r="K25" s="120"/>
      <c r="L25" s="120">
        <f t="shared" si="9"/>
        <v>495</v>
      </c>
      <c r="M25" s="118">
        <f t="shared" si="5"/>
        <v>71.843251088534117</v>
      </c>
      <c r="N25" s="120"/>
      <c r="O25" s="120">
        <f t="shared" si="9"/>
        <v>501</v>
      </c>
      <c r="P25" s="118">
        <f t="shared" si="6"/>
        <v>101.21212121212122</v>
      </c>
      <c r="Q25" s="119"/>
    </row>
    <row r="26" spans="1:17" s="7" customFormat="1" ht="36.75" customHeight="1">
      <c r="A26" s="25" t="s">
        <v>62</v>
      </c>
      <c r="B26" s="44">
        <v>37.5</v>
      </c>
      <c r="C26" s="44">
        <v>101.3</v>
      </c>
      <c r="D26" s="44">
        <v>45.1</v>
      </c>
      <c r="E26" s="44">
        <v>45.1</v>
      </c>
      <c r="F26" s="44">
        <v>45.1</v>
      </c>
      <c r="G26" s="49">
        <f t="shared" si="2"/>
        <v>120.26666666666668</v>
      </c>
      <c r="H26" s="49">
        <f t="shared" si="3"/>
        <v>44.521224086870689</v>
      </c>
      <c r="I26" s="121">
        <v>59</v>
      </c>
      <c r="J26" s="122">
        <f>I26/F26*100</f>
        <v>130.82039911308203</v>
      </c>
      <c r="K26" s="123" t="s">
        <v>233</v>
      </c>
      <c r="L26" s="129">
        <v>65</v>
      </c>
      <c r="M26" s="122">
        <f t="shared" si="5"/>
        <v>110.16949152542372</v>
      </c>
      <c r="N26" s="123"/>
      <c r="O26" s="124">
        <v>71</v>
      </c>
      <c r="P26" s="122">
        <f t="shared" si="6"/>
        <v>109.23076923076923</v>
      </c>
      <c r="Q26" s="52"/>
    </row>
    <row r="27" spans="1:17" s="7" customFormat="1" ht="27" customHeight="1">
      <c r="A27" s="25" t="s">
        <v>63</v>
      </c>
      <c r="B27" s="44"/>
      <c r="C27" s="44"/>
      <c r="D27" s="44"/>
      <c r="E27" s="44"/>
      <c r="F27" s="44"/>
      <c r="G27" s="49"/>
      <c r="H27" s="49"/>
      <c r="I27" s="121"/>
      <c r="J27" s="122"/>
      <c r="K27" s="123"/>
      <c r="L27" s="129"/>
      <c r="M27" s="122"/>
      <c r="N27" s="123"/>
      <c r="O27" s="124"/>
      <c r="P27" s="122"/>
      <c r="Q27" s="52"/>
    </row>
    <row r="28" spans="1:17" s="7" customFormat="1" ht="27" customHeight="1">
      <c r="A28" s="25" t="s">
        <v>64</v>
      </c>
      <c r="B28" s="44">
        <v>400.2</v>
      </c>
      <c r="C28" s="44">
        <v>400.5</v>
      </c>
      <c r="D28" s="44">
        <v>400</v>
      </c>
      <c r="E28" s="44">
        <v>400</v>
      </c>
      <c r="F28" s="44">
        <v>400</v>
      </c>
      <c r="G28" s="49">
        <f t="shared" si="2"/>
        <v>99.950024987506254</v>
      </c>
      <c r="H28" s="49">
        <f t="shared" si="3"/>
        <v>99.875156054931338</v>
      </c>
      <c r="I28" s="121">
        <v>400</v>
      </c>
      <c r="J28" s="122">
        <f t="shared" si="4"/>
        <v>100</v>
      </c>
      <c r="K28" s="123"/>
      <c r="L28" s="129">
        <v>400</v>
      </c>
      <c r="M28" s="122">
        <f t="shared" si="5"/>
        <v>100</v>
      </c>
      <c r="N28" s="123"/>
      <c r="O28" s="124">
        <v>400</v>
      </c>
      <c r="P28" s="122">
        <f t="shared" si="6"/>
        <v>100</v>
      </c>
      <c r="Q28" s="52"/>
    </row>
    <row r="29" spans="1:17" s="7" customFormat="1" ht="36.75" customHeight="1">
      <c r="A29" s="25" t="s">
        <v>65</v>
      </c>
      <c r="B29" s="44">
        <v>0</v>
      </c>
      <c r="C29" s="44">
        <v>450</v>
      </c>
      <c r="D29" s="44">
        <v>150</v>
      </c>
      <c r="E29" s="44">
        <v>150</v>
      </c>
      <c r="F29" s="44">
        <v>150</v>
      </c>
      <c r="G29" s="49">
        <v>100</v>
      </c>
      <c r="H29" s="49">
        <v>100</v>
      </c>
      <c r="I29" s="121">
        <v>200</v>
      </c>
      <c r="J29" s="122">
        <f t="shared" si="4"/>
        <v>133.33333333333331</v>
      </c>
      <c r="K29" s="44" t="s">
        <v>232</v>
      </c>
      <c r="L29" s="129">
        <v>0</v>
      </c>
      <c r="M29" s="122">
        <v>0</v>
      </c>
      <c r="N29" s="123"/>
      <c r="O29" s="124">
        <v>0</v>
      </c>
      <c r="P29" s="122">
        <v>0</v>
      </c>
      <c r="Q29" s="52"/>
    </row>
    <row r="30" spans="1:17" s="7" customFormat="1" ht="27" customHeight="1">
      <c r="A30" s="25" t="s">
        <v>66</v>
      </c>
      <c r="B30" s="44"/>
      <c r="C30" s="44"/>
      <c r="D30" s="44"/>
      <c r="E30" s="44"/>
      <c r="F30" s="44"/>
      <c r="G30" s="49"/>
      <c r="H30" s="49"/>
      <c r="I30" s="121"/>
      <c r="J30" s="122"/>
      <c r="K30" s="123"/>
      <c r="L30" s="129"/>
      <c r="M30" s="122"/>
      <c r="N30" s="123"/>
      <c r="O30" s="124"/>
      <c r="P30" s="122"/>
      <c r="Q30" s="52"/>
    </row>
    <row r="31" spans="1:17" s="7" customFormat="1" ht="27" customHeight="1">
      <c r="A31" s="25" t="s">
        <v>67</v>
      </c>
      <c r="B31" s="44"/>
      <c r="C31" s="44"/>
      <c r="D31" s="44"/>
      <c r="E31" s="44"/>
      <c r="F31" s="44"/>
      <c r="G31" s="49"/>
      <c r="H31" s="49"/>
      <c r="I31" s="121"/>
      <c r="J31" s="122"/>
      <c r="K31" s="123"/>
      <c r="L31" s="129"/>
      <c r="M31" s="122"/>
      <c r="N31" s="123"/>
      <c r="O31" s="124"/>
      <c r="P31" s="122"/>
      <c r="Q31" s="52"/>
    </row>
    <row r="32" spans="1:17" s="7" customFormat="1" ht="39" customHeight="1">
      <c r="A32" s="25" t="s">
        <v>68</v>
      </c>
      <c r="B32" s="44">
        <v>350.6</v>
      </c>
      <c r="C32" s="44">
        <v>350</v>
      </c>
      <c r="D32" s="44">
        <v>30</v>
      </c>
      <c r="E32" s="44">
        <v>380</v>
      </c>
      <c r="F32" s="44">
        <v>380</v>
      </c>
      <c r="G32" s="49">
        <f t="shared" si="2"/>
        <v>108.38562464346833</v>
      </c>
      <c r="H32" s="49">
        <f t="shared" si="3"/>
        <v>108.57142857142857</v>
      </c>
      <c r="I32" s="121">
        <v>30</v>
      </c>
      <c r="J32" s="122">
        <f t="shared" si="4"/>
        <v>7.8947368421052628</v>
      </c>
      <c r="K32" s="44" t="s">
        <v>231</v>
      </c>
      <c r="L32" s="129">
        <v>30</v>
      </c>
      <c r="M32" s="122">
        <f t="shared" si="5"/>
        <v>100</v>
      </c>
      <c r="N32" s="123"/>
      <c r="O32" s="124">
        <v>30</v>
      </c>
      <c r="P32" s="122">
        <f t="shared" si="6"/>
        <v>100</v>
      </c>
      <c r="Q32" s="52"/>
    </row>
    <row r="33" spans="1:17" s="19" customFormat="1" ht="51.75" customHeight="1">
      <c r="A33" s="26" t="s">
        <v>56</v>
      </c>
      <c r="B33" s="47">
        <f>B34+B39+B40</f>
        <v>5059.0000000000009</v>
      </c>
      <c r="C33" s="47">
        <f>C34+C39+C40</f>
        <v>8328.2000000000007</v>
      </c>
      <c r="D33" s="47">
        <f t="shared" ref="D33:F33" si="11">D34+D39+D40</f>
        <v>3351.6000000000004</v>
      </c>
      <c r="E33" s="47">
        <f t="shared" si="11"/>
        <v>7874.3</v>
      </c>
      <c r="F33" s="47">
        <f t="shared" si="11"/>
        <v>7874.3</v>
      </c>
      <c r="G33" s="47">
        <f t="shared" si="2"/>
        <v>155.64933781379716</v>
      </c>
      <c r="H33" s="47">
        <f t="shared" si="3"/>
        <v>94.549842703105099</v>
      </c>
      <c r="I33" s="118">
        <f>I34+I39+I40</f>
        <v>3452.5</v>
      </c>
      <c r="J33" s="118">
        <f t="shared" si="4"/>
        <v>43.845167189464455</v>
      </c>
      <c r="K33" s="127" t="s">
        <v>209</v>
      </c>
      <c r="L33" s="118">
        <f t="shared" ref="L33:O33" si="12">L34+L39</f>
        <v>1724</v>
      </c>
      <c r="M33" s="118">
        <f t="shared" si="5"/>
        <v>49.934829833454017</v>
      </c>
      <c r="N33" s="127" t="s">
        <v>209</v>
      </c>
      <c r="O33" s="118">
        <f t="shared" si="12"/>
        <v>1803</v>
      </c>
      <c r="P33" s="118">
        <f t="shared" si="6"/>
        <v>104.58236658932714</v>
      </c>
      <c r="Q33" s="118"/>
    </row>
    <row r="34" spans="1:17" s="37" customFormat="1" ht="36.75" customHeight="1">
      <c r="A34" s="27" t="s">
        <v>12</v>
      </c>
      <c r="B34" s="49">
        <v>5076.4000000000005</v>
      </c>
      <c r="C34" s="49">
        <f>C35+C36+C37+C38</f>
        <v>8322.2000000000007</v>
      </c>
      <c r="D34" s="49">
        <f t="shared" ref="D34:F34" si="13">D35+D36+D37+D38</f>
        <v>3351.6000000000004</v>
      </c>
      <c r="E34" s="49">
        <f t="shared" si="13"/>
        <v>7885.6</v>
      </c>
      <c r="F34" s="49">
        <f t="shared" si="13"/>
        <v>7885.6</v>
      </c>
      <c r="G34" s="49">
        <f t="shared" si="2"/>
        <v>155.33842880781657</v>
      </c>
      <c r="H34" s="49">
        <f t="shared" si="3"/>
        <v>94.753791064862654</v>
      </c>
      <c r="I34" s="121">
        <f>I35+I36+I37+I38</f>
        <v>3452.5</v>
      </c>
      <c r="J34" s="122">
        <f t="shared" si="4"/>
        <v>43.782337425180074</v>
      </c>
      <c r="K34" s="128" t="s">
        <v>209</v>
      </c>
      <c r="L34" s="121">
        <f t="shared" ref="L34:O34" si="14">L35+L36+L37+L38</f>
        <v>1724</v>
      </c>
      <c r="M34" s="122">
        <f t="shared" si="5"/>
        <v>49.934829833454017</v>
      </c>
      <c r="N34" s="128" t="s">
        <v>209</v>
      </c>
      <c r="O34" s="121">
        <f t="shared" si="14"/>
        <v>1803</v>
      </c>
      <c r="P34" s="122">
        <f t="shared" si="6"/>
        <v>104.58236658932714</v>
      </c>
      <c r="Q34" s="122"/>
    </row>
    <row r="35" spans="1:17" s="37" customFormat="1" ht="27" customHeight="1">
      <c r="A35" s="28" t="s">
        <v>69</v>
      </c>
      <c r="B35" s="49">
        <v>107.1</v>
      </c>
      <c r="C35" s="49">
        <v>849.4</v>
      </c>
      <c r="D35" s="49">
        <v>1232.2</v>
      </c>
      <c r="E35" s="49">
        <v>1232.2</v>
      </c>
      <c r="F35" s="49">
        <v>1232.2</v>
      </c>
      <c r="G35" s="49">
        <v>100</v>
      </c>
      <c r="H35" s="49">
        <v>0</v>
      </c>
      <c r="I35" s="121">
        <v>1268</v>
      </c>
      <c r="J35" s="122">
        <f t="shared" si="4"/>
        <v>102.90537250446357</v>
      </c>
      <c r="K35" s="128"/>
      <c r="L35" s="121">
        <v>1284.5</v>
      </c>
      <c r="M35" s="122">
        <f t="shared" si="5"/>
        <v>101.301261829653</v>
      </c>
      <c r="N35" s="128"/>
      <c r="O35" s="121">
        <v>1363.5</v>
      </c>
      <c r="P35" s="122">
        <f t="shared" si="6"/>
        <v>106.15025301673803</v>
      </c>
      <c r="Q35" s="122"/>
    </row>
    <row r="36" spans="1:17" s="37" customFormat="1" ht="27" customHeight="1">
      <c r="A36" s="28" t="s">
        <v>71</v>
      </c>
      <c r="B36" s="49"/>
      <c r="C36" s="49"/>
      <c r="D36" s="49"/>
      <c r="E36" s="49"/>
      <c r="F36" s="49"/>
      <c r="G36" s="49"/>
      <c r="H36" s="49"/>
      <c r="I36" s="121"/>
      <c r="J36" s="122"/>
      <c r="K36" s="128"/>
      <c r="L36" s="121"/>
      <c r="M36" s="122"/>
      <c r="N36" s="128"/>
      <c r="O36" s="121"/>
      <c r="P36" s="122"/>
      <c r="Q36" s="122"/>
    </row>
    <row r="37" spans="1:17" s="37" customFormat="1" ht="27" customHeight="1">
      <c r="A37" s="28" t="s">
        <v>13</v>
      </c>
      <c r="B37" s="49">
        <v>314.2</v>
      </c>
      <c r="C37" s="49">
        <v>359.6</v>
      </c>
      <c r="D37" s="49">
        <v>401.6</v>
      </c>
      <c r="E37" s="49">
        <v>401.6</v>
      </c>
      <c r="F37" s="49">
        <v>401.6</v>
      </c>
      <c r="G37" s="49">
        <f t="shared" si="2"/>
        <v>127.81667727562063</v>
      </c>
      <c r="H37" s="49">
        <f t="shared" si="3"/>
        <v>111.67964404894326</v>
      </c>
      <c r="I37" s="121">
        <v>413.8</v>
      </c>
      <c r="J37" s="122">
        <f t="shared" si="4"/>
        <v>103.03784860557768</v>
      </c>
      <c r="K37" s="128"/>
      <c r="L37" s="121">
        <v>439.5</v>
      </c>
      <c r="M37" s="122">
        <f t="shared" si="5"/>
        <v>106.21072982116964</v>
      </c>
      <c r="N37" s="128"/>
      <c r="O37" s="121">
        <v>439.5</v>
      </c>
      <c r="P37" s="122">
        <f t="shared" si="6"/>
        <v>100</v>
      </c>
      <c r="Q37" s="122"/>
    </row>
    <row r="38" spans="1:17" s="37" customFormat="1" ht="33.75" customHeight="1">
      <c r="A38" s="28" t="s">
        <v>14</v>
      </c>
      <c r="B38" s="49">
        <v>4655.1000000000004</v>
      </c>
      <c r="C38" s="49">
        <v>7113.2</v>
      </c>
      <c r="D38" s="49">
        <v>1717.8</v>
      </c>
      <c r="E38" s="49">
        <v>6251.8</v>
      </c>
      <c r="F38" s="49">
        <v>6251.8</v>
      </c>
      <c r="G38" s="49">
        <f t="shared" si="2"/>
        <v>134.30001503727092</v>
      </c>
      <c r="H38" s="49">
        <f t="shared" si="3"/>
        <v>87.890119777315419</v>
      </c>
      <c r="I38" s="121">
        <v>1770.7</v>
      </c>
      <c r="J38" s="122">
        <f t="shared" si="4"/>
        <v>28.323042963626477</v>
      </c>
      <c r="K38" s="128" t="s">
        <v>209</v>
      </c>
      <c r="L38" s="121"/>
      <c r="M38" s="122">
        <f t="shared" si="5"/>
        <v>0</v>
      </c>
      <c r="N38" s="128"/>
      <c r="O38" s="121"/>
      <c r="P38" s="122"/>
      <c r="Q38" s="122"/>
    </row>
    <row r="39" spans="1:17" s="37" customFormat="1" ht="27" customHeight="1">
      <c r="A39" s="25" t="s">
        <v>70</v>
      </c>
      <c r="B39" s="49">
        <v>25</v>
      </c>
      <c r="C39" s="49">
        <v>6</v>
      </c>
      <c r="D39" s="49">
        <v>0</v>
      </c>
      <c r="E39" s="49">
        <v>0</v>
      </c>
      <c r="F39" s="49">
        <v>0</v>
      </c>
      <c r="G39" s="49">
        <f t="shared" si="2"/>
        <v>0</v>
      </c>
      <c r="H39" s="49">
        <f t="shared" si="3"/>
        <v>0</v>
      </c>
      <c r="I39" s="121"/>
      <c r="J39" s="122"/>
      <c r="K39" s="128"/>
      <c r="L39" s="121"/>
      <c r="M39" s="122"/>
      <c r="N39" s="128"/>
      <c r="O39" s="121"/>
      <c r="P39" s="122"/>
      <c r="Q39" s="122"/>
    </row>
    <row r="40" spans="1:17" s="37" customFormat="1" ht="27" customHeight="1">
      <c r="A40" s="25" t="s">
        <v>90</v>
      </c>
      <c r="B40" s="49">
        <v>-42.4</v>
      </c>
      <c r="C40" s="49">
        <v>0</v>
      </c>
      <c r="D40" s="49">
        <v>0</v>
      </c>
      <c r="E40" s="49">
        <v>-11.3</v>
      </c>
      <c r="F40" s="49">
        <v>-11.3</v>
      </c>
      <c r="G40" s="49">
        <f t="shared" si="2"/>
        <v>26.650943396226417</v>
      </c>
      <c r="H40" s="49">
        <v>0</v>
      </c>
      <c r="I40" s="121"/>
      <c r="J40" s="122"/>
      <c r="K40" s="128"/>
      <c r="L40" s="121"/>
      <c r="M40" s="122"/>
      <c r="N40" s="128"/>
      <c r="O40" s="121"/>
      <c r="P40" s="122"/>
      <c r="Q40" s="122"/>
    </row>
    <row r="41" spans="1:17" s="19" customFormat="1" ht="40.5" customHeight="1">
      <c r="A41" s="24" t="s">
        <v>57</v>
      </c>
      <c r="B41" s="47">
        <f t="shared" ref="B41:E41" si="15">B11+B33</f>
        <v>8183.7000000000007</v>
      </c>
      <c r="C41" s="47">
        <f t="shared" si="15"/>
        <v>12139.900000000001</v>
      </c>
      <c r="D41" s="47">
        <f t="shared" si="15"/>
        <v>6537.7000000000007</v>
      </c>
      <c r="E41" s="47">
        <f t="shared" si="15"/>
        <v>11410.4</v>
      </c>
      <c r="F41" s="47">
        <f t="shared" ref="F41" si="16">F11+F33</f>
        <v>11410.4</v>
      </c>
      <c r="G41" s="47">
        <f t="shared" si="2"/>
        <v>139.42837591798329</v>
      </c>
      <c r="H41" s="47">
        <f t="shared" si="3"/>
        <v>93.990889546042382</v>
      </c>
      <c r="I41" s="118">
        <f>I11+I33</f>
        <v>6994.5</v>
      </c>
      <c r="J41" s="118">
        <f t="shared" si="4"/>
        <v>61.299340952113866</v>
      </c>
      <c r="K41" s="127" t="s">
        <v>209</v>
      </c>
      <c r="L41" s="118">
        <f>L11+L33</f>
        <v>5118</v>
      </c>
      <c r="M41" s="118">
        <f t="shared" si="5"/>
        <v>73.171777825434276</v>
      </c>
      <c r="N41" s="127" t="s">
        <v>209</v>
      </c>
      <c r="O41" s="118">
        <f>O11+O33</f>
        <v>5249</v>
      </c>
      <c r="P41" s="118">
        <f t="shared" si="6"/>
        <v>102.55959359124658</v>
      </c>
      <c r="Q41" s="119"/>
    </row>
    <row r="42" spans="1:17" s="116" customFormat="1" ht="21.75" customHeight="1">
      <c r="A42" s="24" t="s">
        <v>96</v>
      </c>
      <c r="B42" s="47">
        <f>B43+B44+B45+B46+B47+B48+B49+B50+B51+B52+B53+B54+B55</f>
        <v>2069</v>
      </c>
      <c r="C42" s="47">
        <f t="shared" ref="C42:O42" si="17">C43+C44+C45+C46+C47+C48+C49+C50+C51+C52+C53+C54+C55</f>
        <v>2855.8</v>
      </c>
      <c r="D42" s="47">
        <f t="shared" si="17"/>
        <v>3143.7000000000003</v>
      </c>
      <c r="E42" s="47">
        <f t="shared" si="17"/>
        <v>3837.2999999999997</v>
      </c>
      <c r="F42" s="47">
        <f t="shared" ref="F42" si="18">F43+F44+F45+F46+F47+F48+F49+F50+F51+F52+F53+F54+F55</f>
        <v>3837.2999999999997</v>
      </c>
      <c r="G42" s="47">
        <f t="shared" si="2"/>
        <v>185.4664088931851</v>
      </c>
      <c r="H42" s="47">
        <f t="shared" si="3"/>
        <v>134.36865326703548</v>
      </c>
      <c r="I42" s="47">
        <f t="shared" si="17"/>
        <v>3261.8</v>
      </c>
      <c r="J42" s="47">
        <f t="shared" si="4"/>
        <v>85.002475699059246</v>
      </c>
      <c r="K42" s="47"/>
      <c r="L42" s="47">
        <f t="shared" si="17"/>
        <v>3258.2</v>
      </c>
      <c r="M42" s="47">
        <f t="shared" si="5"/>
        <v>99.889631491814328</v>
      </c>
      <c r="N42" s="47"/>
      <c r="O42" s="47">
        <f t="shared" si="17"/>
        <v>3265.6000000000004</v>
      </c>
      <c r="P42" s="47">
        <f t="shared" si="6"/>
        <v>100.22711926830767</v>
      </c>
      <c r="Q42" s="47"/>
    </row>
    <row r="43" spans="1:17" s="37" customFormat="1" ht="21.75" customHeight="1">
      <c r="A43" s="25" t="s">
        <v>171</v>
      </c>
      <c r="B43" s="44"/>
      <c r="C43" s="46"/>
      <c r="D43" s="46"/>
      <c r="E43" s="46"/>
      <c r="F43" s="46"/>
      <c r="G43" s="49"/>
      <c r="H43" s="49"/>
      <c r="I43" s="50"/>
      <c r="J43" s="49"/>
      <c r="K43" s="112"/>
      <c r="L43" s="117"/>
      <c r="M43" s="114"/>
      <c r="N43" s="112"/>
      <c r="O43" s="51"/>
      <c r="P43" s="49"/>
      <c r="Q43" s="52"/>
    </row>
    <row r="44" spans="1:17" s="37" customFormat="1" ht="21.75" customHeight="1">
      <c r="A44" s="25" t="s">
        <v>97</v>
      </c>
      <c r="B44" s="44">
        <v>728.9</v>
      </c>
      <c r="C44" s="44">
        <v>939.2</v>
      </c>
      <c r="D44" s="44">
        <v>984.4</v>
      </c>
      <c r="E44" s="44">
        <v>984.4</v>
      </c>
      <c r="F44" s="44">
        <v>984.4</v>
      </c>
      <c r="G44" s="49">
        <f t="shared" ref="G44:G58" si="19">F44/B44*100</f>
        <v>135.05281931677871</v>
      </c>
      <c r="H44" s="49">
        <f t="shared" ref="H44:H58" si="20">F44/C44*100</f>
        <v>104.81260647359454</v>
      </c>
      <c r="I44" s="50">
        <v>984.3</v>
      </c>
      <c r="J44" s="49">
        <f t="shared" ref="J44:J58" si="21">I44/F44*100</f>
        <v>99.989841527834216</v>
      </c>
      <c r="K44" s="125"/>
      <c r="L44" s="130">
        <v>984.3</v>
      </c>
      <c r="M44" s="49">
        <f t="shared" ref="M44:M58" si="22">L44/I44*100</f>
        <v>100</v>
      </c>
      <c r="N44" s="112"/>
      <c r="O44" s="51">
        <v>984.3</v>
      </c>
      <c r="P44" s="49">
        <f t="shared" ref="P44:P58" si="23">O44/L44*100</f>
        <v>100</v>
      </c>
      <c r="Q44" s="52"/>
    </row>
    <row r="45" spans="1:17" s="37" customFormat="1" ht="21.75" customHeight="1">
      <c r="A45" s="25" t="s">
        <v>98</v>
      </c>
      <c r="B45" s="44"/>
      <c r="C45" s="44"/>
      <c r="D45" s="44"/>
      <c r="E45" s="44"/>
      <c r="F45" s="44"/>
      <c r="G45" s="49"/>
      <c r="H45" s="49"/>
      <c r="I45" s="50"/>
      <c r="J45" s="49"/>
      <c r="K45" s="112"/>
      <c r="L45" s="130"/>
      <c r="M45" s="114"/>
      <c r="N45" s="112"/>
      <c r="O45" s="51"/>
      <c r="P45" s="49"/>
      <c r="Q45" s="52"/>
    </row>
    <row r="46" spans="1:17" s="37" customFormat="1" ht="21.75" customHeight="1">
      <c r="A46" s="25" t="s">
        <v>99</v>
      </c>
      <c r="B46" s="44">
        <v>1340.1</v>
      </c>
      <c r="C46" s="44">
        <v>1900.1</v>
      </c>
      <c r="D46" s="44">
        <v>2139.3000000000002</v>
      </c>
      <c r="E46" s="44">
        <v>2175.6999999999998</v>
      </c>
      <c r="F46" s="44">
        <v>2175.6999999999998</v>
      </c>
      <c r="G46" s="49">
        <f t="shared" si="19"/>
        <v>162.35355570479814</v>
      </c>
      <c r="H46" s="49">
        <f t="shared" si="20"/>
        <v>114.50449976317036</v>
      </c>
      <c r="I46" s="50">
        <v>2257.5</v>
      </c>
      <c r="J46" s="49">
        <f t="shared" si="21"/>
        <v>103.75970951877558</v>
      </c>
      <c r="K46" s="112"/>
      <c r="L46" s="130">
        <v>2253.9</v>
      </c>
      <c r="M46" s="49">
        <f t="shared" si="22"/>
        <v>99.840531561461802</v>
      </c>
      <c r="N46" s="112"/>
      <c r="O46" s="51">
        <v>2261.3000000000002</v>
      </c>
      <c r="P46" s="49">
        <f t="shared" si="23"/>
        <v>100.32831980123342</v>
      </c>
      <c r="Q46" s="52"/>
    </row>
    <row r="47" spans="1:17" s="37" customFormat="1" ht="21.75" customHeight="1">
      <c r="A47" s="25" t="s">
        <v>100</v>
      </c>
      <c r="B47" s="44"/>
      <c r="C47" s="44"/>
      <c r="D47" s="44"/>
      <c r="E47" s="44"/>
      <c r="F47" s="44"/>
      <c r="G47" s="49"/>
      <c r="H47" s="49"/>
      <c r="I47" s="50"/>
      <c r="J47" s="49"/>
      <c r="K47" s="112"/>
      <c r="L47" s="129"/>
      <c r="M47" s="49"/>
      <c r="N47" s="112"/>
      <c r="O47" s="51"/>
      <c r="P47" s="49"/>
      <c r="Q47" s="52"/>
    </row>
    <row r="48" spans="1:17" s="37" customFormat="1" ht="21.75" customHeight="1">
      <c r="A48" s="25" t="s">
        <v>101</v>
      </c>
      <c r="B48" s="44"/>
      <c r="C48" s="44"/>
      <c r="D48" s="44"/>
      <c r="E48" s="44"/>
      <c r="F48" s="44"/>
      <c r="G48" s="49"/>
      <c r="H48" s="49"/>
      <c r="I48" s="50"/>
      <c r="J48" s="49"/>
      <c r="K48" s="112"/>
      <c r="L48" s="129"/>
      <c r="M48" s="49"/>
      <c r="N48" s="112"/>
      <c r="O48" s="51"/>
      <c r="P48" s="49"/>
      <c r="Q48" s="52"/>
    </row>
    <row r="49" spans="1:17" s="37" customFormat="1" ht="21.75" customHeight="1">
      <c r="A49" s="25" t="s">
        <v>102</v>
      </c>
      <c r="B49" s="44">
        <v>0</v>
      </c>
      <c r="C49" s="44">
        <v>0</v>
      </c>
      <c r="D49" s="44">
        <v>0</v>
      </c>
      <c r="E49" s="44">
        <v>177.2</v>
      </c>
      <c r="F49" s="44">
        <v>177.2</v>
      </c>
      <c r="G49" s="49">
        <v>100</v>
      </c>
      <c r="H49" s="49">
        <v>100</v>
      </c>
      <c r="I49" s="50"/>
      <c r="J49" s="49"/>
      <c r="K49" s="112"/>
      <c r="L49" s="129"/>
      <c r="M49" s="49"/>
      <c r="N49" s="112"/>
      <c r="O49" s="51"/>
      <c r="P49" s="49"/>
      <c r="Q49" s="52"/>
    </row>
    <row r="50" spans="1:17" s="37" customFormat="1" ht="21.75" customHeight="1">
      <c r="A50" s="25" t="s">
        <v>103</v>
      </c>
      <c r="B50" s="46"/>
      <c r="C50" s="46"/>
      <c r="D50" s="46"/>
      <c r="E50" s="46"/>
      <c r="F50" s="46"/>
      <c r="G50" s="49"/>
      <c r="H50" s="49"/>
      <c r="I50" s="50"/>
      <c r="J50" s="49"/>
      <c r="K50" s="112"/>
      <c r="L50" s="129"/>
      <c r="M50" s="49"/>
      <c r="N50" s="112"/>
      <c r="O50" s="51"/>
      <c r="P50" s="49"/>
      <c r="Q50" s="52"/>
    </row>
    <row r="51" spans="1:17" s="37" customFormat="1" ht="21.75" customHeight="1">
      <c r="A51" s="25" t="s">
        <v>172</v>
      </c>
      <c r="B51" s="46"/>
      <c r="C51" s="46"/>
      <c r="D51" s="46"/>
      <c r="E51" s="46"/>
      <c r="F51" s="46"/>
      <c r="G51" s="49"/>
      <c r="H51" s="49"/>
      <c r="I51" s="50"/>
      <c r="J51" s="49"/>
      <c r="K51" s="112"/>
      <c r="L51" s="129"/>
      <c r="M51" s="49"/>
      <c r="N51" s="112"/>
      <c r="O51" s="51"/>
      <c r="P51" s="49"/>
      <c r="Q51" s="52"/>
    </row>
    <row r="52" spans="1:17" s="37" customFormat="1" ht="21.75" customHeight="1">
      <c r="A52" s="25" t="s">
        <v>173</v>
      </c>
      <c r="B52" s="46"/>
      <c r="C52" s="46"/>
      <c r="D52" s="46"/>
      <c r="E52" s="46"/>
      <c r="F52" s="46"/>
      <c r="G52" s="49"/>
      <c r="H52" s="49"/>
      <c r="I52" s="50"/>
      <c r="J52" s="49"/>
      <c r="K52" s="112"/>
      <c r="L52" s="129"/>
      <c r="M52" s="49"/>
      <c r="N52" s="112"/>
      <c r="O52" s="51"/>
      <c r="P52" s="49"/>
      <c r="Q52" s="52"/>
    </row>
    <row r="53" spans="1:17" s="37" customFormat="1" ht="21.75" customHeight="1">
      <c r="A53" s="25" t="s">
        <v>104</v>
      </c>
      <c r="B53" s="44">
        <v>0</v>
      </c>
      <c r="C53" s="44">
        <v>0</v>
      </c>
      <c r="D53" s="44">
        <v>20</v>
      </c>
      <c r="E53" s="44">
        <v>20</v>
      </c>
      <c r="F53" s="44">
        <v>20</v>
      </c>
      <c r="G53" s="49">
        <v>100</v>
      </c>
      <c r="H53" s="49">
        <v>100</v>
      </c>
      <c r="I53" s="50">
        <v>20</v>
      </c>
      <c r="J53" s="49">
        <f>I53/F53*100</f>
        <v>100</v>
      </c>
      <c r="K53" s="112"/>
      <c r="L53" s="129">
        <v>20</v>
      </c>
      <c r="M53" s="49">
        <f t="shared" si="22"/>
        <v>100</v>
      </c>
      <c r="N53" s="112"/>
      <c r="O53" s="51">
        <v>20</v>
      </c>
      <c r="P53" s="49">
        <f t="shared" si="23"/>
        <v>100</v>
      </c>
      <c r="Q53" s="52"/>
    </row>
    <row r="54" spans="1:17" s="37" customFormat="1" ht="21.75" customHeight="1">
      <c r="A54" s="25" t="s">
        <v>105</v>
      </c>
      <c r="B54" s="46"/>
      <c r="C54" s="46"/>
      <c r="D54" s="44"/>
      <c r="E54" s="44"/>
      <c r="F54" s="44"/>
      <c r="G54" s="49"/>
      <c r="H54" s="49"/>
      <c r="I54" s="50"/>
      <c r="J54" s="49"/>
      <c r="K54" s="112"/>
      <c r="L54" s="129"/>
      <c r="M54" s="114"/>
      <c r="N54" s="112"/>
      <c r="O54" s="51"/>
      <c r="P54" s="49"/>
      <c r="Q54" s="52"/>
    </row>
    <row r="55" spans="1:17" s="37" customFormat="1" ht="21.75" customHeight="1">
      <c r="A55" s="25" t="s">
        <v>106</v>
      </c>
      <c r="B55" s="44">
        <v>0</v>
      </c>
      <c r="C55" s="44">
        <v>16.5</v>
      </c>
      <c r="D55" s="44">
        <v>0</v>
      </c>
      <c r="E55" s="44">
        <v>480</v>
      </c>
      <c r="F55" s="44">
        <v>480</v>
      </c>
      <c r="G55" s="49">
        <v>100</v>
      </c>
      <c r="H55" s="49" t="s">
        <v>230</v>
      </c>
      <c r="I55" s="50"/>
      <c r="J55" s="49"/>
      <c r="K55" s="112"/>
      <c r="L55" s="129"/>
      <c r="M55" s="49"/>
      <c r="N55" s="112"/>
      <c r="O55" s="51"/>
      <c r="P55" s="49"/>
      <c r="Q55" s="52"/>
    </row>
    <row r="56" spans="1:17" s="116" customFormat="1" ht="21.75" customHeight="1">
      <c r="A56" s="24" t="s">
        <v>107</v>
      </c>
      <c r="B56" s="47">
        <f>B57+B58+B59+B60+B61+B62+B63+B64</f>
        <v>314.2</v>
      </c>
      <c r="C56" s="47">
        <f t="shared" ref="C56:O56" si="24">C57+C58+C59+C60+C61+C62+C63+C64</f>
        <v>359.6</v>
      </c>
      <c r="D56" s="47">
        <f t="shared" si="24"/>
        <v>401.6</v>
      </c>
      <c r="E56" s="47">
        <f t="shared" si="24"/>
        <v>401.6</v>
      </c>
      <c r="F56" s="47">
        <f t="shared" ref="F56" si="25">F57+F58+F59+F60+F61+F62+F63+F64</f>
        <v>401.6</v>
      </c>
      <c r="G56" s="47">
        <f t="shared" si="19"/>
        <v>127.81667727562063</v>
      </c>
      <c r="H56" s="47">
        <f t="shared" si="20"/>
        <v>111.67964404894326</v>
      </c>
      <c r="I56" s="47">
        <f t="shared" si="24"/>
        <v>413.8</v>
      </c>
      <c r="J56" s="47">
        <f t="shared" si="21"/>
        <v>103.03784860557768</v>
      </c>
      <c r="K56" s="47"/>
      <c r="L56" s="47">
        <f t="shared" si="24"/>
        <v>439.5</v>
      </c>
      <c r="M56" s="47">
        <f t="shared" si="22"/>
        <v>106.21072982116964</v>
      </c>
      <c r="N56" s="47"/>
      <c r="O56" s="47">
        <f t="shared" si="24"/>
        <v>439.5</v>
      </c>
      <c r="P56" s="47">
        <f t="shared" si="23"/>
        <v>100</v>
      </c>
      <c r="Q56" s="47"/>
    </row>
    <row r="57" spans="1:17" s="37" customFormat="1" ht="21.75" customHeight="1">
      <c r="A57" s="25" t="s">
        <v>174</v>
      </c>
      <c r="B57" s="44"/>
      <c r="C57" s="46"/>
      <c r="D57" s="46"/>
      <c r="E57" s="46"/>
      <c r="F57" s="46"/>
      <c r="G57" s="49"/>
      <c r="H57" s="49"/>
      <c r="I57" s="50"/>
      <c r="J57" s="49"/>
      <c r="K57" s="112"/>
      <c r="L57" s="43"/>
      <c r="M57" s="114"/>
      <c r="N57" s="112"/>
      <c r="O57" s="51"/>
      <c r="P57" s="49"/>
      <c r="Q57" s="52"/>
    </row>
    <row r="58" spans="1:17" s="37" customFormat="1" ht="21.75" customHeight="1">
      <c r="A58" s="25" t="s">
        <v>108</v>
      </c>
      <c r="B58" s="44">
        <v>314.2</v>
      </c>
      <c r="C58" s="44">
        <v>359.6</v>
      </c>
      <c r="D58" s="44">
        <v>401.6</v>
      </c>
      <c r="E58" s="44">
        <v>401.6</v>
      </c>
      <c r="F58" s="44">
        <v>401.6</v>
      </c>
      <c r="G58" s="49">
        <f t="shared" si="19"/>
        <v>127.81667727562063</v>
      </c>
      <c r="H58" s="49">
        <f t="shared" si="20"/>
        <v>111.67964404894326</v>
      </c>
      <c r="I58" s="50">
        <v>413.8</v>
      </c>
      <c r="J58" s="49">
        <f t="shared" si="21"/>
        <v>103.03784860557768</v>
      </c>
      <c r="K58" s="112"/>
      <c r="L58" s="129">
        <v>439.5</v>
      </c>
      <c r="M58" s="49">
        <f t="shared" si="22"/>
        <v>106.21072982116964</v>
      </c>
      <c r="N58" s="112"/>
      <c r="O58" s="51">
        <v>439.5</v>
      </c>
      <c r="P58" s="49">
        <f t="shared" si="23"/>
        <v>100</v>
      </c>
      <c r="Q58" s="52"/>
    </row>
    <row r="59" spans="1:17" s="37" customFormat="1" ht="21.75" customHeight="1">
      <c r="A59" s="25" t="s">
        <v>109</v>
      </c>
      <c r="B59" s="44"/>
      <c r="C59" s="46"/>
      <c r="D59" s="46"/>
      <c r="E59" s="46"/>
      <c r="F59" s="46"/>
      <c r="G59" s="49"/>
      <c r="H59" s="49"/>
      <c r="I59" s="50"/>
      <c r="J59" s="49"/>
      <c r="K59" s="112"/>
      <c r="L59" s="43"/>
      <c r="M59" s="114"/>
      <c r="N59" s="112"/>
      <c r="O59" s="51"/>
      <c r="P59" s="49"/>
      <c r="Q59" s="52"/>
    </row>
    <row r="60" spans="1:17" s="37" customFormat="1" ht="21.75" customHeight="1">
      <c r="A60" s="25" t="s">
        <v>175</v>
      </c>
      <c r="B60" s="44"/>
      <c r="C60" s="46"/>
      <c r="D60" s="46"/>
      <c r="E60" s="46"/>
      <c r="F60" s="46"/>
      <c r="G60" s="49"/>
      <c r="H60" s="49"/>
      <c r="I60" s="50"/>
      <c r="J60" s="49"/>
      <c r="K60" s="112"/>
      <c r="L60" s="43"/>
      <c r="M60" s="114"/>
      <c r="N60" s="112"/>
      <c r="O60" s="51"/>
      <c r="P60" s="49"/>
      <c r="Q60" s="52"/>
    </row>
    <row r="61" spans="1:17" s="37" customFormat="1" ht="21.75" customHeight="1">
      <c r="A61" s="25" t="s">
        <v>176</v>
      </c>
      <c r="B61" s="44"/>
      <c r="C61" s="46"/>
      <c r="D61" s="46"/>
      <c r="E61" s="46"/>
      <c r="F61" s="46"/>
      <c r="G61" s="49"/>
      <c r="H61" s="49"/>
      <c r="I61" s="50"/>
      <c r="J61" s="49"/>
      <c r="K61" s="112"/>
      <c r="L61" s="43"/>
      <c r="M61" s="114"/>
      <c r="N61" s="112"/>
      <c r="O61" s="51"/>
      <c r="P61" s="49"/>
      <c r="Q61" s="52"/>
    </row>
    <row r="62" spans="1:17" s="37" customFormat="1" ht="21.75" customHeight="1">
      <c r="A62" s="25" t="s">
        <v>177</v>
      </c>
      <c r="B62" s="44"/>
      <c r="C62" s="46"/>
      <c r="D62" s="46"/>
      <c r="E62" s="46"/>
      <c r="F62" s="46"/>
      <c r="G62" s="49"/>
      <c r="H62" s="49"/>
      <c r="I62" s="50"/>
      <c r="J62" s="49"/>
      <c r="K62" s="112"/>
      <c r="L62" s="43"/>
      <c r="M62" s="114"/>
      <c r="N62" s="112"/>
      <c r="O62" s="51"/>
      <c r="P62" s="49"/>
      <c r="Q62" s="52"/>
    </row>
    <row r="63" spans="1:17" s="37" customFormat="1" ht="21.75" customHeight="1">
      <c r="A63" s="25" t="s">
        <v>178</v>
      </c>
      <c r="B63" s="44"/>
      <c r="C63" s="46"/>
      <c r="D63" s="46"/>
      <c r="E63" s="46"/>
      <c r="F63" s="46"/>
      <c r="G63" s="49"/>
      <c r="H63" s="49"/>
      <c r="I63" s="50"/>
      <c r="J63" s="49"/>
      <c r="K63" s="112"/>
      <c r="L63" s="43"/>
      <c r="M63" s="114"/>
      <c r="N63" s="112"/>
      <c r="O63" s="51"/>
      <c r="P63" s="49"/>
      <c r="Q63" s="52"/>
    </row>
    <row r="64" spans="1:17" s="37" customFormat="1" ht="21.75" customHeight="1">
      <c r="A64" s="25" t="s">
        <v>110</v>
      </c>
      <c r="B64" s="44"/>
      <c r="C64" s="46"/>
      <c r="D64" s="46"/>
      <c r="E64" s="46"/>
      <c r="F64" s="46"/>
      <c r="G64" s="49"/>
      <c r="H64" s="49"/>
      <c r="I64" s="50"/>
      <c r="J64" s="49"/>
      <c r="K64" s="112"/>
      <c r="L64" s="43"/>
      <c r="M64" s="114"/>
      <c r="N64" s="112"/>
      <c r="O64" s="51"/>
      <c r="P64" s="49"/>
      <c r="Q64" s="52"/>
    </row>
    <row r="65" spans="1:17" s="116" customFormat="1" ht="35.25" customHeight="1">
      <c r="A65" s="24" t="s">
        <v>111</v>
      </c>
      <c r="B65" s="47">
        <f>B66+B67+B68+B69+B70+B71+B72+B73+B74+B75+B76+B77</f>
        <v>18.5</v>
      </c>
      <c r="C65" s="47">
        <f t="shared" ref="C65:O65" si="26">C66+C67+C68+C69+C70+C71+C72+C73+C74+C75+C76+C77</f>
        <v>0</v>
      </c>
      <c r="D65" s="47">
        <f t="shared" si="26"/>
        <v>0</v>
      </c>
      <c r="E65" s="47">
        <f t="shared" si="26"/>
        <v>0</v>
      </c>
      <c r="F65" s="47">
        <f t="shared" ref="F65" si="27">F66+F67+F68+F69+F70+F71+F72+F73+F74+F75+F76+F77</f>
        <v>0</v>
      </c>
      <c r="G65" s="47">
        <v>0</v>
      </c>
      <c r="H65" s="47">
        <v>0</v>
      </c>
      <c r="I65" s="47">
        <f t="shared" si="26"/>
        <v>0</v>
      </c>
      <c r="J65" s="47">
        <v>0</v>
      </c>
      <c r="K65" s="47"/>
      <c r="L65" s="47">
        <f t="shared" si="26"/>
        <v>0</v>
      </c>
      <c r="M65" s="47">
        <v>0</v>
      </c>
      <c r="N65" s="47"/>
      <c r="O65" s="47">
        <f t="shared" si="26"/>
        <v>0</v>
      </c>
      <c r="P65" s="47">
        <v>0</v>
      </c>
      <c r="Q65" s="47"/>
    </row>
    <row r="66" spans="1:17" s="37" customFormat="1" ht="21.75" customHeight="1">
      <c r="A66" s="25" t="s">
        <v>179</v>
      </c>
      <c r="B66" s="44"/>
      <c r="C66" s="46"/>
      <c r="D66" s="46"/>
      <c r="E66" s="46"/>
      <c r="F66" s="46"/>
      <c r="G66" s="49"/>
      <c r="H66" s="49"/>
      <c r="I66" s="50"/>
      <c r="J66" s="49"/>
      <c r="K66" s="112"/>
      <c r="L66" s="43"/>
      <c r="M66" s="114"/>
      <c r="N66" s="112"/>
      <c r="O66" s="51"/>
      <c r="P66" s="49"/>
      <c r="Q66" s="52"/>
    </row>
    <row r="67" spans="1:17" s="37" customFormat="1" ht="21.75" customHeight="1">
      <c r="A67" s="25" t="s">
        <v>180</v>
      </c>
      <c r="B67" s="44"/>
      <c r="C67" s="46"/>
      <c r="D67" s="46"/>
      <c r="E67" s="46"/>
      <c r="F67" s="46"/>
      <c r="G67" s="49"/>
      <c r="H67" s="49"/>
      <c r="I67" s="50"/>
      <c r="J67" s="49"/>
      <c r="K67" s="112"/>
      <c r="L67" s="43"/>
      <c r="M67" s="114"/>
      <c r="N67" s="112"/>
      <c r="O67" s="51"/>
      <c r="P67" s="49"/>
      <c r="Q67" s="52"/>
    </row>
    <row r="68" spans="1:17" s="37" customFormat="1" ht="21.75" customHeight="1">
      <c r="A68" s="25" t="s">
        <v>181</v>
      </c>
      <c r="B68" s="44"/>
      <c r="C68" s="46"/>
      <c r="D68" s="46"/>
      <c r="E68" s="46"/>
      <c r="F68" s="46"/>
      <c r="G68" s="49"/>
      <c r="H68" s="49"/>
      <c r="I68" s="50"/>
      <c r="J68" s="49"/>
      <c r="K68" s="112"/>
      <c r="L68" s="43"/>
      <c r="M68" s="114"/>
      <c r="N68" s="112"/>
      <c r="O68" s="51"/>
      <c r="P68" s="49"/>
      <c r="Q68" s="52"/>
    </row>
    <row r="69" spans="1:17" s="37" customFormat="1" ht="21.75" customHeight="1">
      <c r="A69" s="25" t="s">
        <v>112</v>
      </c>
      <c r="B69" s="44"/>
      <c r="C69" s="46"/>
      <c r="D69" s="46"/>
      <c r="E69" s="46"/>
      <c r="F69" s="46"/>
      <c r="G69" s="49"/>
      <c r="H69" s="49"/>
      <c r="I69" s="50"/>
      <c r="J69" s="49"/>
      <c r="K69" s="112"/>
      <c r="L69" s="43"/>
      <c r="M69" s="114"/>
      <c r="N69" s="112"/>
      <c r="O69" s="51"/>
      <c r="P69" s="49"/>
      <c r="Q69" s="52"/>
    </row>
    <row r="70" spans="1:17" s="37" customFormat="1" ht="21.75" customHeight="1">
      <c r="A70" s="25" t="s">
        <v>182</v>
      </c>
      <c r="B70" s="44"/>
      <c r="C70" s="46"/>
      <c r="D70" s="46"/>
      <c r="E70" s="46"/>
      <c r="F70" s="46"/>
      <c r="G70" s="49"/>
      <c r="H70" s="49"/>
      <c r="I70" s="50"/>
      <c r="J70" s="49"/>
      <c r="K70" s="112"/>
      <c r="L70" s="43"/>
      <c r="M70" s="114"/>
      <c r="N70" s="112"/>
      <c r="O70" s="51"/>
      <c r="P70" s="49"/>
      <c r="Q70" s="52"/>
    </row>
    <row r="71" spans="1:17" s="37" customFormat="1" ht="21.75" customHeight="1">
      <c r="A71" s="25" t="s">
        <v>183</v>
      </c>
      <c r="B71" s="44"/>
      <c r="C71" s="46"/>
      <c r="D71" s="46"/>
      <c r="E71" s="46"/>
      <c r="F71" s="46"/>
      <c r="G71" s="49"/>
      <c r="H71" s="49"/>
      <c r="I71" s="50"/>
      <c r="J71" s="49"/>
      <c r="K71" s="112"/>
      <c r="L71" s="43"/>
      <c r="M71" s="114"/>
      <c r="N71" s="112"/>
      <c r="O71" s="51"/>
      <c r="P71" s="49"/>
      <c r="Q71" s="52"/>
    </row>
    <row r="72" spans="1:17" s="37" customFormat="1" ht="21.75" customHeight="1">
      <c r="A72" s="25" t="s">
        <v>184</v>
      </c>
      <c r="B72" s="44"/>
      <c r="C72" s="46"/>
      <c r="D72" s="46"/>
      <c r="E72" s="46"/>
      <c r="F72" s="46"/>
      <c r="G72" s="49"/>
      <c r="H72" s="49"/>
      <c r="I72" s="50"/>
      <c r="J72" s="49"/>
      <c r="K72" s="112"/>
      <c r="L72" s="43"/>
      <c r="M72" s="114"/>
      <c r="N72" s="112"/>
      <c r="O72" s="51"/>
      <c r="P72" s="49"/>
      <c r="Q72" s="52"/>
    </row>
    <row r="73" spans="1:17" s="37" customFormat="1" ht="21.75" customHeight="1">
      <c r="A73" s="25" t="s">
        <v>113</v>
      </c>
      <c r="B73" s="44">
        <v>18.5</v>
      </c>
      <c r="C73" s="44">
        <v>0</v>
      </c>
      <c r="D73" s="44">
        <v>0</v>
      </c>
      <c r="E73" s="44">
        <v>0</v>
      </c>
      <c r="F73" s="44">
        <v>0</v>
      </c>
      <c r="G73" s="49">
        <v>0</v>
      </c>
      <c r="H73" s="49">
        <v>0</v>
      </c>
      <c r="I73" s="50"/>
      <c r="J73" s="49"/>
      <c r="K73" s="112"/>
      <c r="L73" s="129"/>
      <c r="M73" s="49"/>
      <c r="N73" s="112"/>
      <c r="O73" s="51"/>
      <c r="P73" s="49"/>
      <c r="Q73" s="52"/>
    </row>
    <row r="74" spans="1:17" s="37" customFormat="1" ht="21.75" customHeight="1">
      <c r="A74" s="25" t="s">
        <v>114</v>
      </c>
      <c r="B74" s="44"/>
      <c r="C74" s="46"/>
      <c r="D74" s="46"/>
      <c r="E74" s="46"/>
      <c r="F74" s="46"/>
      <c r="G74" s="49"/>
      <c r="H74" s="49"/>
      <c r="I74" s="50"/>
      <c r="J74" s="49"/>
      <c r="K74" s="112"/>
      <c r="L74" s="43"/>
      <c r="M74" s="114"/>
      <c r="N74" s="112"/>
      <c r="O74" s="51"/>
      <c r="P74" s="49"/>
      <c r="Q74" s="52"/>
    </row>
    <row r="75" spans="1:17" s="37" customFormat="1" ht="21.75" customHeight="1">
      <c r="A75" s="25" t="s">
        <v>115</v>
      </c>
      <c r="B75" s="44"/>
      <c r="C75" s="46"/>
      <c r="D75" s="46"/>
      <c r="E75" s="46"/>
      <c r="F75" s="46"/>
      <c r="G75" s="49"/>
      <c r="H75" s="49"/>
      <c r="I75" s="50"/>
      <c r="J75" s="49"/>
      <c r="K75" s="112"/>
      <c r="L75" s="43"/>
      <c r="M75" s="114"/>
      <c r="N75" s="112"/>
      <c r="O75" s="51"/>
      <c r="P75" s="49"/>
      <c r="Q75" s="52"/>
    </row>
    <row r="76" spans="1:17" s="37" customFormat="1" ht="21.75" customHeight="1">
      <c r="A76" s="25" t="s">
        <v>185</v>
      </c>
      <c r="B76" s="44"/>
      <c r="C76" s="46"/>
      <c r="D76" s="46"/>
      <c r="E76" s="46"/>
      <c r="F76" s="46"/>
      <c r="G76" s="49"/>
      <c r="H76" s="49"/>
      <c r="I76" s="50"/>
      <c r="J76" s="49"/>
      <c r="K76" s="132"/>
      <c r="L76" s="43"/>
      <c r="M76" s="114"/>
      <c r="N76" s="112"/>
      <c r="O76" s="51"/>
      <c r="P76" s="49"/>
      <c r="Q76" s="52"/>
    </row>
    <row r="77" spans="1:17" s="37" customFormat="1" ht="21.75" customHeight="1">
      <c r="A77" s="25" t="s">
        <v>116</v>
      </c>
      <c r="B77" s="44"/>
      <c r="C77" s="46"/>
      <c r="D77" s="46"/>
      <c r="E77" s="46"/>
      <c r="F77" s="46"/>
      <c r="G77" s="49"/>
      <c r="H77" s="49"/>
      <c r="I77" s="50"/>
      <c r="J77" s="49"/>
      <c r="K77" s="132"/>
      <c r="L77" s="43"/>
      <c r="M77" s="114"/>
      <c r="N77" s="132"/>
      <c r="O77" s="51"/>
      <c r="P77" s="49"/>
      <c r="Q77" s="52"/>
    </row>
    <row r="78" spans="1:17" s="116" customFormat="1" ht="42" customHeight="1">
      <c r="A78" s="24" t="s">
        <v>117</v>
      </c>
      <c r="B78" s="47">
        <f>B79+B80+B81+B82+B83+B84+B85+B86+B87+B88+B89+B90</f>
        <v>1570.6</v>
      </c>
      <c r="C78" s="47">
        <f t="shared" ref="C78:O78" si="28">C79+C80+C81+C82+C83+C84+C85+C86+C87+C88+C89+C90</f>
        <v>1519.1</v>
      </c>
      <c r="D78" s="47">
        <f t="shared" si="28"/>
        <v>1100.5999999999999</v>
      </c>
      <c r="E78" s="47">
        <f t="shared" si="28"/>
        <v>2352.9</v>
      </c>
      <c r="F78" s="47">
        <f t="shared" ref="F78" si="29">F79+F80+F81+F82+F83+F84+F85+F86+F87+F88+F89+F90</f>
        <v>2352.9</v>
      </c>
      <c r="G78" s="47">
        <f t="shared" ref="G78:G119" si="30">F78/B78*100</f>
        <v>149.80899019483002</v>
      </c>
      <c r="H78" s="47">
        <f t="shared" ref="H78:H94" si="31">F78/C78*100</f>
        <v>154.8877624909486</v>
      </c>
      <c r="I78" s="47">
        <f t="shared" si="28"/>
        <v>1141.8</v>
      </c>
      <c r="J78" s="47">
        <f t="shared" ref="J78:J93" si="32">I78/F78*100</f>
        <v>48.527349228611499</v>
      </c>
      <c r="K78" s="133" t="s">
        <v>209</v>
      </c>
      <c r="L78" s="47">
        <f t="shared" si="28"/>
        <v>0</v>
      </c>
      <c r="M78" s="47">
        <f t="shared" ref="M78:M94" si="33">L78/I78*100</f>
        <v>0</v>
      </c>
      <c r="N78" s="133"/>
      <c r="O78" s="47">
        <f t="shared" si="28"/>
        <v>0</v>
      </c>
      <c r="P78" s="47">
        <v>0</v>
      </c>
      <c r="Q78" s="47"/>
    </row>
    <row r="79" spans="1:17" s="37" customFormat="1" ht="21.75" customHeight="1">
      <c r="A79" s="25" t="s">
        <v>118</v>
      </c>
      <c r="B79" s="44"/>
      <c r="C79" s="46"/>
      <c r="D79" s="46"/>
      <c r="E79" s="46"/>
      <c r="F79" s="46"/>
      <c r="G79" s="49"/>
      <c r="H79" s="49"/>
      <c r="I79" s="50"/>
      <c r="J79" s="49"/>
      <c r="K79" s="132"/>
      <c r="L79" s="43"/>
      <c r="M79" s="114"/>
      <c r="N79" s="132"/>
      <c r="O79" s="51"/>
      <c r="P79" s="49"/>
      <c r="Q79" s="52"/>
    </row>
    <row r="80" spans="1:17" s="37" customFormat="1" ht="21.75" customHeight="1">
      <c r="A80" s="25" t="s">
        <v>119</v>
      </c>
      <c r="B80" s="44"/>
      <c r="C80" s="46"/>
      <c r="D80" s="46"/>
      <c r="E80" s="46"/>
      <c r="F80" s="46"/>
      <c r="G80" s="49"/>
      <c r="H80" s="49"/>
      <c r="I80" s="50"/>
      <c r="J80" s="49"/>
      <c r="K80" s="132"/>
      <c r="L80" s="43"/>
      <c r="M80" s="114"/>
      <c r="N80" s="132"/>
      <c r="O80" s="51"/>
      <c r="P80" s="49"/>
      <c r="Q80" s="52"/>
    </row>
    <row r="81" spans="1:17" s="37" customFormat="1" ht="21.75" customHeight="1">
      <c r="A81" s="25" t="s">
        <v>186</v>
      </c>
      <c r="B81" s="44"/>
      <c r="C81" s="46"/>
      <c r="D81" s="46"/>
      <c r="E81" s="46"/>
      <c r="F81" s="46"/>
      <c r="G81" s="49"/>
      <c r="H81" s="49"/>
      <c r="I81" s="50"/>
      <c r="J81" s="49"/>
      <c r="K81" s="132"/>
      <c r="L81" s="43"/>
      <c r="M81" s="114"/>
      <c r="N81" s="132"/>
      <c r="O81" s="51"/>
      <c r="P81" s="49"/>
      <c r="Q81" s="52"/>
    </row>
    <row r="82" spans="1:17" s="37" customFormat="1" ht="21.75" customHeight="1">
      <c r="A82" s="25" t="s">
        <v>120</v>
      </c>
      <c r="B82" s="44"/>
      <c r="C82" s="46"/>
      <c r="D82" s="46"/>
      <c r="E82" s="46"/>
      <c r="F82" s="46"/>
      <c r="G82" s="49"/>
      <c r="H82" s="49"/>
      <c r="I82" s="50"/>
      <c r="J82" s="49"/>
      <c r="K82" s="132"/>
      <c r="L82" s="43"/>
      <c r="M82" s="114"/>
      <c r="N82" s="132"/>
      <c r="O82" s="51"/>
      <c r="P82" s="49"/>
      <c r="Q82" s="52"/>
    </row>
    <row r="83" spans="1:17" s="37" customFormat="1" ht="21.75" customHeight="1">
      <c r="A83" s="25" t="s">
        <v>121</v>
      </c>
      <c r="B83" s="44"/>
      <c r="C83" s="46"/>
      <c r="D83" s="46"/>
      <c r="E83" s="46"/>
      <c r="F83" s="46"/>
      <c r="G83" s="49"/>
      <c r="H83" s="49"/>
      <c r="I83" s="50"/>
      <c r="J83" s="49"/>
      <c r="K83" s="132"/>
      <c r="L83" s="43"/>
      <c r="M83" s="114"/>
      <c r="N83" s="132"/>
      <c r="O83" s="51"/>
      <c r="P83" s="49"/>
      <c r="Q83" s="52"/>
    </row>
    <row r="84" spans="1:17" s="37" customFormat="1" ht="21.75" customHeight="1">
      <c r="A84" s="25" t="s">
        <v>122</v>
      </c>
      <c r="B84" s="44"/>
      <c r="C84" s="46"/>
      <c r="D84" s="46"/>
      <c r="E84" s="46"/>
      <c r="F84" s="46"/>
      <c r="G84" s="49"/>
      <c r="H84" s="49"/>
      <c r="I84" s="50"/>
      <c r="J84" s="49"/>
      <c r="K84" s="132"/>
      <c r="L84" s="43"/>
      <c r="M84" s="114"/>
      <c r="N84" s="132"/>
      <c r="O84" s="51"/>
      <c r="P84" s="49"/>
      <c r="Q84" s="52"/>
    </row>
    <row r="85" spans="1:17" s="37" customFormat="1" ht="21.75" customHeight="1">
      <c r="A85" s="25" t="s">
        <v>123</v>
      </c>
      <c r="B85" s="44"/>
      <c r="C85" s="46"/>
      <c r="D85" s="46"/>
      <c r="E85" s="46"/>
      <c r="F85" s="46"/>
      <c r="G85" s="49"/>
      <c r="H85" s="49"/>
      <c r="I85" s="50"/>
      <c r="J85" s="49"/>
      <c r="K85" s="132"/>
      <c r="L85" s="43"/>
      <c r="M85" s="114"/>
      <c r="N85" s="132"/>
      <c r="O85" s="51"/>
      <c r="P85" s="49"/>
      <c r="Q85" s="52"/>
    </row>
    <row r="86" spans="1:17" s="37" customFormat="1" ht="21.75" customHeight="1">
      <c r="A86" s="25" t="s">
        <v>124</v>
      </c>
      <c r="B86" s="44"/>
      <c r="C86" s="46"/>
      <c r="D86" s="46"/>
      <c r="E86" s="46"/>
      <c r="F86" s="46"/>
      <c r="G86" s="49"/>
      <c r="H86" s="49"/>
      <c r="I86" s="50"/>
      <c r="J86" s="49"/>
      <c r="K86" s="132"/>
      <c r="L86" s="43"/>
      <c r="M86" s="114"/>
      <c r="N86" s="132"/>
      <c r="O86" s="51"/>
      <c r="P86" s="49"/>
      <c r="Q86" s="52"/>
    </row>
    <row r="87" spans="1:17" s="37" customFormat="1" ht="36.75" customHeight="1">
      <c r="A87" s="25" t="s">
        <v>125</v>
      </c>
      <c r="B87" s="44">
        <v>1298.3</v>
      </c>
      <c r="C87" s="44">
        <v>1519.1</v>
      </c>
      <c r="D87" s="44">
        <v>1100.5999999999999</v>
      </c>
      <c r="E87" s="44">
        <v>1966.2</v>
      </c>
      <c r="F87" s="44">
        <v>1966.2</v>
      </c>
      <c r="G87" s="49">
        <f t="shared" si="30"/>
        <v>151.44419625664332</v>
      </c>
      <c r="H87" s="49">
        <f t="shared" si="31"/>
        <v>129.43190046738204</v>
      </c>
      <c r="I87" s="50">
        <v>1141.8</v>
      </c>
      <c r="J87" s="49">
        <f t="shared" si="32"/>
        <v>58.071406774488857</v>
      </c>
      <c r="K87" s="126" t="s">
        <v>209</v>
      </c>
      <c r="L87" s="43"/>
      <c r="M87" s="114"/>
      <c r="N87" s="132"/>
      <c r="O87" s="51"/>
      <c r="P87" s="49"/>
      <c r="Q87" s="52"/>
    </row>
    <row r="88" spans="1:17" s="37" customFormat="1" ht="21.75" customHeight="1">
      <c r="A88" s="25" t="s">
        <v>126</v>
      </c>
      <c r="B88" s="46"/>
      <c r="C88" s="46"/>
      <c r="D88" s="46"/>
      <c r="E88" s="46"/>
      <c r="F88" s="46"/>
      <c r="G88" s="49"/>
      <c r="H88" s="49"/>
      <c r="I88" s="50"/>
      <c r="J88" s="49"/>
      <c r="K88" s="132"/>
      <c r="L88" s="43"/>
      <c r="M88" s="114"/>
      <c r="N88" s="132"/>
      <c r="O88" s="51"/>
      <c r="P88" s="49"/>
      <c r="Q88" s="52"/>
    </row>
    <row r="89" spans="1:17" s="37" customFormat="1" ht="21.75" customHeight="1">
      <c r="A89" s="25" t="s">
        <v>187</v>
      </c>
      <c r="B89" s="46"/>
      <c r="C89" s="46"/>
      <c r="D89" s="46"/>
      <c r="E89" s="46"/>
      <c r="F89" s="46"/>
      <c r="G89" s="49"/>
      <c r="H89" s="49"/>
      <c r="I89" s="50"/>
      <c r="J89" s="49"/>
      <c r="K89" s="132"/>
      <c r="L89" s="43"/>
      <c r="M89" s="114"/>
      <c r="N89" s="132"/>
      <c r="O89" s="51"/>
      <c r="P89" s="49"/>
      <c r="Q89" s="52"/>
    </row>
    <row r="90" spans="1:17" s="37" customFormat="1" ht="21.75" customHeight="1">
      <c r="A90" s="25" t="s">
        <v>127</v>
      </c>
      <c r="B90" s="44">
        <v>272.3</v>
      </c>
      <c r="C90" s="44">
        <v>0</v>
      </c>
      <c r="D90" s="44">
        <v>0</v>
      </c>
      <c r="E90" s="44">
        <v>386.7</v>
      </c>
      <c r="F90" s="44">
        <v>386.7</v>
      </c>
      <c r="G90" s="49">
        <f t="shared" si="30"/>
        <v>142.01248622842454</v>
      </c>
      <c r="H90" s="49">
        <v>100</v>
      </c>
      <c r="I90" s="50"/>
      <c r="J90" s="49"/>
      <c r="K90" s="132"/>
      <c r="L90" s="129"/>
      <c r="M90" s="114"/>
      <c r="N90" s="131"/>
      <c r="O90" s="51"/>
      <c r="P90" s="49"/>
      <c r="Q90" s="52"/>
    </row>
    <row r="91" spans="1:17" s="116" customFormat="1" ht="36.75" customHeight="1">
      <c r="A91" s="24" t="s">
        <v>128</v>
      </c>
      <c r="B91" s="47">
        <f>B92+B93+B94+B95+B96</f>
        <v>4657.2</v>
      </c>
      <c r="C91" s="47">
        <f t="shared" ref="C91:O91" si="34">C92+C93+C94+C95+C96</f>
        <v>6626.6</v>
      </c>
      <c r="D91" s="47">
        <f t="shared" si="34"/>
        <v>1647.2</v>
      </c>
      <c r="E91" s="47">
        <f>E92+E93+E94+E95+E96</f>
        <v>5172.1000000000004</v>
      </c>
      <c r="F91" s="47">
        <f t="shared" ref="F91" si="35">F92+F93+F94+F95+F96</f>
        <v>5172.1000000000004</v>
      </c>
      <c r="G91" s="47">
        <f t="shared" si="30"/>
        <v>111.05599931289187</v>
      </c>
      <c r="H91" s="47">
        <f t="shared" si="31"/>
        <v>78.050584009899495</v>
      </c>
      <c r="I91" s="47">
        <f t="shared" si="34"/>
        <v>1932.1999999999998</v>
      </c>
      <c r="J91" s="47">
        <f t="shared" si="32"/>
        <v>37.358133060072305</v>
      </c>
      <c r="K91" s="133" t="s">
        <v>209</v>
      </c>
      <c r="L91" s="47">
        <f t="shared" si="34"/>
        <v>1303.3</v>
      </c>
      <c r="M91" s="47">
        <f t="shared" si="33"/>
        <v>67.451609564227311</v>
      </c>
      <c r="N91" s="133" t="s">
        <v>209</v>
      </c>
      <c r="O91" s="47">
        <f t="shared" si="34"/>
        <v>1303.3</v>
      </c>
      <c r="P91" s="47">
        <f t="shared" ref="P91:P94" si="36">O91/L91*100</f>
        <v>100</v>
      </c>
      <c r="Q91" s="47"/>
    </row>
    <row r="92" spans="1:17" s="37" customFormat="1" ht="21.75" customHeight="1">
      <c r="A92" s="25" t="s">
        <v>129</v>
      </c>
      <c r="B92" s="44"/>
      <c r="C92" s="46"/>
      <c r="D92" s="46"/>
      <c r="E92" s="46"/>
      <c r="F92" s="46"/>
      <c r="G92" s="49"/>
      <c r="H92" s="49"/>
      <c r="I92" s="50"/>
      <c r="J92" s="49"/>
      <c r="K92" s="132"/>
      <c r="L92" s="43"/>
      <c r="M92" s="114"/>
      <c r="N92" s="132"/>
      <c r="O92" s="51"/>
      <c r="P92" s="49"/>
      <c r="Q92" s="52"/>
    </row>
    <row r="93" spans="1:17" s="37" customFormat="1" ht="35.25" customHeight="1">
      <c r="A93" s="25" t="s">
        <v>130</v>
      </c>
      <c r="B93" s="44">
        <v>1552.7</v>
      </c>
      <c r="C93" s="44">
        <v>3084.8</v>
      </c>
      <c r="D93" s="44">
        <v>517.20000000000005</v>
      </c>
      <c r="E93" s="44">
        <v>3211.7</v>
      </c>
      <c r="F93" s="44">
        <v>3211.7</v>
      </c>
      <c r="G93" s="49" t="s">
        <v>207</v>
      </c>
      <c r="H93" s="49">
        <f t="shared" si="31"/>
        <v>104.11371887966803</v>
      </c>
      <c r="I93" s="50">
        <v>528.9</v>
      </c>
      <c r="J93" s="49">
        <f t="shared" si="32"/>
        <v>16.467914188747393</v>
      </c>
      <c r="K93" s="126" t="s">
        <v>210</v>
      </c>
      <c r="L93" s="129">
        <v>400</v>
      </c>
      <c r="M93" s="49">
        <f t="shared" si="33"/>
        <v>75.628663263376822</v>
      </c>
      <c r="N93" s="126" t="s">
        <v>209</v>
      </c>
      <c r="O93" s="51">
        <v>400</v>
      </c>
      <c r="P93" s="49">
        <f t="shared" si="36"/>
        <v>100</v>
      </c>
      <c r="Q93" s="52"/>
    </row>
    <row r="94" spans="1:17" s="37" customFormat="1" ht="49.5" customHeight="1">
      <c r="A94" s="25" t="s">
        <v>131</v>
      </c>
      <c r="B94" s="44">
        <v>3104.5</v>
      </c>
      <c r="C94" s="44">
        <v>3541.8</v>
      </c>
      <c r="D94" s="44">
        <v>1130</v>
      </c>
      <c r="E94" s="44">
        <v>1960.4</v>
      </c>
      <c r="F94" s="44">
        <v>1960.4</v>
      </c>
      <c r="G94" s="49">
        <f t="shared" si="30"/>
        <v>63.147044612659045</v>
      </c>
      <c r="H94" s="49">
        <f t="shared" si="31"/>
        <v>55.350386808967187</v>
      </c>
      <c r="I94" s="50">
        <v>1403.3</v>
      </c>
      <c r="J94" s="49">
        <f>I94/F94*100</f>
        <v>71.582330136706787</v>
      </c>
      <c r="K94" s="126" t="s">
        <v>209</v>
      </c>
      <c r="L94" s="129">
        <v>903.3</v>
      </c>
      <c r="M94" s="49">
        <f t="shared" si="33"/>
        <v>64.369699992873947</v>
      </c>
      <c r="N94" s="126" t="s">
        <v>209</v>
      </c>
      <c r="O94" s="51">
        <v>903.3</v>
      </c>
      <c r="P94" s="49">
        <f t="shared" si="36"/>
        <v>100</v>
      </c>
      <c r="Q94" s="52"/>
    </row>
    <row r="95" spans="1:17" s="37" customFormat="1" ht="21.75" customHeight="1">
      <c r="A95" s="25" t="s">
        <v>132</v>
      </c>
      <c r="B95" s="46"/>
      <c r="C95" s="46"/>
      <c r="D95" s="46"/>
      <c r="E95" s="46"/>
      <c r="F95" s="46"/>
      <c r="G95" s="49"/>
      <c r="H95" s="49"/>
      <c r="I95" s="50"/>
      <c r="J95" s="49"/>
      <c r="K95" s="132"/>
      <c r="L95" s="43"/>
      <c r="M95" s="114"/>
      <c r="N95" s="132"/>
      <c r="O95" s="51"/>
      <c r="P95" s="49"/>
      <c r="Q95" s="52"/>
    </row>
    <row r="96" spans="1:17" s="37" customFormat="1" ht="21.75" customHeight="1">
      <c r="A96" s="25" t="s">
        <v>133</v>
      </c>
      <c r="B96" s="44"/>
      <c r="C96" s="46"/>
      <c r="D96" s="46"/>
      <c r="E96" s="46"/>
      <c r="F96" s="46"/>
      <c r="G96" s="49"/>
      <c r="H96" s="49"/>
      <c r="I96" s="50"/>
      <c r="J96" s="49"/>
      <c r="K96" s="132"/>
      <c r="L96" s="43"/>
      <c r="M96" s="114"/>
      <c r="N96" s="132"/>
      <c r="O96" s="51"/>
      <c r="P96" s="49"/>
      <c r="Q96" s="52"/>
    </row>
    <row r="97" spans="1:17" s="116" customFormat="1" ht="21.75" customHeight="1">
      <c r="A97" s="24" t="s">
        <v>134</v>
      </c>
      <c r="B97" s="47">
        <f>B98+B99+B100+B101+B102</f>
        <v>0.9</v>
      </c>
      <c r="C97" s="47">
        <f t="shared" ref="C97:O97" si="37">C98+C99+C100+C101+C102</f>
        <v>0</v>
      </c>
      <c r="D97" s="47">
        <f t="shared" si="37"/>
        <v>0</v>
      </c>
      <c r="E97" s="47">
        <f>E98+E99+E100+E101+E102</f>
        <v>0</v>
      </c>
      <c r="F97" s="47">
        <f t="shared" ref="F97" si="38">F98+F99+F100+F101+F102</f>
        <v>0</v>
      </c>
      <c r="G97" s="47">
        <f t="shared" si="30"/>
        <v>0</v>
      </c>
      <c r="H97" s="47">
        <v>100</v>
      </c>
      <c r="I97" s="47">
        <f t="shared" si="37"/>
        <v>0</v>
      </c>
      <c r="J97" s="47">
        <v>0</v>
      </c>
      <c r="K97" s="133"/>
      <c r="L97" s="47">
        <f t="shared" si="37"/>
        <v>0</v>
      </c>
      <c r="M97" s="47">
        <v>0</v>
      </c>
      <c r="N97" s="133"/>
      <c r="O97" s="47">
        <f t="shared" si="37"/>
        <v>0</v>
      </c>
      <c r="P97" s="47">
        <v>0</v>
      </c>
      <c r="Q97" s="47"/>
    </row>
    <row r="98" spans="1:17" s="37" customFormat="1" ht="21.75" customHeight="1">
      <c r="A98" s="25" t="s">
        <v>135</v>
      </c>
      <c r="B98" s="44"/>
      <c r="C98" s="46"/>
      <c r="D98" s="46"/>
      <c r="E98" s="46"/>
      <c r="F98" s="46"/>
      <c r="G98" s="49"/>
      <c r="H98" s="49"/>
      <c r="I98" s="50"/>
      <c r="J98" s="49"/>
      <c r="K98" s="132"/>
      <c r="L98" s="43"/>
      <c r="M98" s="114"/>
      <c r="N98" s="132"/>
      <c r="O98" s="51"/>
      <c r="P98" s="49"/>
      <c r="Q98" s="52"/>
    </row>
    <row r="99" spans="1:17" s="37" customFormat="1" ht="21.75" customHeight="1">
      <c r="A99" s="25" t="s">
        <v>188</v>
      </c>
      <c r="B99" s="44"/>
      <c r="C99" s="46"/>
      <c r="D99" s="46"/>
      <c r="E99" s="46"/>
      <c r="F99" s="46"/>
      <c r="G99" s="49"/>
      <c r="H99" s="49"/>
      <c r="I99" s="50"/>
      <c r="J99" s="49"/>
      <c r="K99" s="132"/>
      <c r="L99" s="43"/>
      <c r="M99" s="114"/>
      <c r="N99" s="132"/>
      <c r="O99" s="51"/>
      <c r="P99" s="49"/>
      <c r="Q99" s="52"/>
    </row>
    <row r="100" spans="1:17" s="37" customFormat="1" ht="21.75" customHeight="1">
      <c r="A100" s="25" t="s">
        <v>136</v>
      </c>
      <c r="B100" s="44"/>
      <c r="C100" s="46"/>
      <c r="D100" s="46"/>
      <c r="E100" s="46"/>
      <c r="F100" s="46"/>
      <c r="G100" s="49"/>
      <c r="H100" s="49"/>
      <c r="I100" s="50"/>
      <c r="J100" s="49"/>
      <c r="K100" s="132"/>
      <c r="L100" s="43"/>
      <c r="M100" s="114"/>
      <c r="N100" s="132"/>
      <c r="O100" s="51"/>
      <c r="P100" s="49"/>
      <c r="Q100" s="52"/>
    </row>
    <row r="101" spans="1:17" s="37" customFormat="1" ht="21.75" customHeight="1">
      <c r="A101" s="25" t="s">
        <v>189</v>
      </c>
      <c r="B101" s="44"/>
      <c r="C101" s="46"/>
      <c r="D101" s="46"/>
      <c r="E101" s="46"/>
      <c r="F101" s="46"/>
      <c r="G101" s="49"/>
      <c r="H101" s="49"/>
      <c r="I101" s="50"/>
      <c r="J101" s="49"/>
      <c r="K101" s="132"/>
      <c r="L101" s="43"/>
      <c r="M101" s="114"/>
      <c r="N101" s="132"/>
      <c r="O101" s="51"/>
      <c r="P101" s="49"/>
      <c r="Q101" s="52"/>
    </row>
    <row r="102" spans="1:17" s="37" customFormat="1" ht="21.75" customHeight="1">
      <c r="A102" s="25" t="s">
        <v>137</v>
      </c>
      <c r="B102" s="44">
        <v>0.9</v>
      </c>
      <c r="C102" s="44">
        <v>0</v>
      </c>
      <c r="D102" s="44">
        <v>0</v>
      </c>
      <c r="E102" s="44">
        <v>0</v>
      </c>
      <c r="F102" s="44">
        <v>0</v>
      </c>
      <c r="G102" s="49">
        <f t="shared" si="30"/>
        <v>0</v>
      </c>
      <c r="H102" s="49">
        <v>0</v>
      </c>
      <c r="I102" s="50"/>
      <c r="J102" s="49"/>
      <c r="K102" s="132"/>
      <c r="L102" s="129"/>
      <c r="M102" s="49"/>
      <c r="N102" s="132"/>
      <c r="O102" s="51"/>
      <c r="P102" s="49"/>
      <c r="Q102" s="52"/>
    </row>
    <row r="103" spans="1:17" s="116" customFormat="1" ht="21.75" customHeight="1">
      <c r="A103" s="24" t="s">
        <v>138</v>
      </c>
      <c r="B103" s="47">
        <f>B104+B105+B106+B107+B108+B109+B110+B111+B112</f>
        <v>0</v>
      </c>
      <c r="C103" s="47">
        <f t="shared" ref="C103:O103" si="39">C104+C105+C106+C107+C108+C109+C110+C111+C112</f>
        <v>0</v>
      </c>
      <c r="D103" s="47">
        <f t="shared" si="39"/>
        <v>0</v>
      </c>
      <c r="E103" s="47">
        <f t="shared" si="39"/>
        <v>0</v>
      </c>
      <c r="F103" s="47">
        <f t="shared" ref="F103" si="40">F104+F105+F106+F107+F108+F109+F110+F111+F112</f>
        <v>0</v>
      </c>
      <c r="G103" s="47">
        <v>0</v>
      </c>
      <c r="H103" s="47">
        <v>0</v>
      </c>
      <c r="I103" s="47">
        <f t="shared" si="39"/>
        <v>0</v>
      </c>
      <c r="J103" s="47">
        <v>0</v>
      </c>
      <c r="K103" s="133"/>
      <c r="L103" s="47">
        <f t="shared" si="39"/>
        <v>0</v>
      </c>
      <c r="M103" s="47">
        <v>0</v>
      </c>
      <c r="N103" s="133"/>
      <c r="O103" s="47">
        <f t="shared" si="39"/>
        <v>0</v>
      </c>
      <c r="P103" s="47">
        <v>0</v>
      </c>
      <c r="Q103" s="47"/>
    </row>
    <row r="104" spans="1:17" s="37" customFormat="1" ht="21.75" customHeight="1">
      <c r="A104" s="25" t="s">
        <v>139</v>
      </c>
      <c r="B104" s="44"/>
      <c r="C104" s="46"/>
      <c r="D104" s="46"/>
      <c r="E104" s="46"/>
      <c r="F104" s="46"/>
      <c r="G104" s="49"/>
      <c r="H104" s="49"/>
      <c r="I104" s="50"/>
      <c r="J104" s="49"/>
      <c r="K104" s="132"/>
      <c r="L104" s="43"/>
      <c r="M104" s="114"/>
      <c r="N104" s="132"/>
      <c r="O104" s="51"/>
      <c r="P104" s="49"/>
      <c r="Q104" s="52"/>
    </row>
    <row r="105" spans="1:17" s="37" customFormat="1" ht="21.75" customHeight="1">
      <c r="A105" s="25" t="s">
        <v>140</v>
      </c>
      <c r="B105" s="44"/>
      <c r="C105" s="46"/>
      <c r="D105" s="46"/>
      <c r="E105" s="46"/>
      <c r="F105" s="46"/>
      <c r="G105" s="49"/>
      <c r="H105" s="49"/>
      <c r="I105" s="50"/>
      <c r="J105" s="49"/>
      <c r="K105" s="132"/>
      <c r="L105" s="43"/>
      <c r="M105" s="114"/>
      <c r="N105" s="132"/>
      <c r="O105" s="51"/>
      <c r="P105" s="49"/>
      <c r="Q105" s="52"/>
    </row>
    <row r="106" spans="1:17" s="37" customFormat="1" ht="21.75" customHeight="1">
      <c r="A106" s="25" t="s">
        <v>141</v>
      </c>
      <c r="B106" s="44"/>
      <c r="C106" s="46"/>
      <c r="D106" s="46"/>
      <c r="E106" s="46"/>
      <c r="F106" s="46"/>
      <c r="G106" s="49"/>
      <c r="H106" s="49"/>
      <c r="I106" s="50"/>
      <c r="J106" s="49"/>
      <c r="K106" s="132"/>
      <c r="L106" s="43"/>
      <c r="M106" s="114"/>
      <c r="N106" s="132"/>
      <c r="O106" s="51"/>
      <c r="P106" s="49"/>
      <c r="Q106" s="52"/>
    </row>
    <row r="107" spans="1:17" s="37" customFormat="1" ht="21.75" customHeight="1">
      <c r="A107" s="25" t="s">
        <v>142</v>
      </c>
      <c r="B107" s="44"/>
      <c r="C107" s="46"/>
      <c r="D107" s="46"/>
      <c r="E107" s="46"/>
      <c r="F107" s="46"/>
      <c r="G107" s="49"/>
      <c r="H107" s="49"/>
      <c r="I107" s="50"/>
      <c r="J107" s="49"/>
      <c r="K107" s="132"/>
      <c r="L107" s="43"/>
      <c r="M107" s="114"/>
      <c r="N107" s="132"/>
      <c r="O107" s="51"/>
      <c r="P107" s="49"/>
      <c r="Q107" s="52"/>
    </row>
    <row r="108" spans="1:17" s="37" customFormat="1" ht="21.75" customHeight="1">
      <c r="A108" s="25" t="s">
        <v>143</v>
      </c>
      <c r="B108" s="44"/>
      <c r="C108" s="46"/>
      <c r="D108" s="46"/>
      <c r="E108" s="46"/>
      <c r="F108" s="46"/>
      <c r="G108" s="49"/>
      <c r="H108" s="49"/>
      <c r="I108" s="50"/>
      <c r="J108" s="49"/>
      <c r="K108" s="132"/>
      <c r="L108" s="43"/>
      <c r="M108" s="114"/>
      <c r="N108" s="132"/>
      <c r="O108" s="51"/>
      <c r="P108" s="49"/>
      <c r="Q108" s="52"/>
    </row>
    <row r="109" spans="1:17" s="37" customFormat="1" ht="21.75" customHeight="1">
      <c r="A109" s="25" t="s">
        <v>144</v>
      </c>
      <c r="B109" s="44"/>
      <c r="C109" s="46"/>
      <c r="D109" s="46"/>
      <c r="E109" s="46"/>
      <c r="F109" s="46"/>
      <c r="G109" s="49"/>
      <c r="H109" s="49"/>
      <c r="I109" s="50"/>
      <c r="J109" s="49"/>
      <c r="K109" s="132"/>
      <c r="L109" s="43"/>
      <c r="M109" s="114"/>
      <c r="N109" s="132"/>
      <c r="O109" s="51"/>
      <c r="P109" s="49"/>
      <c r="Q109" s="52"/>
    </row>
    <row r="110" spans="1:17" s="37" customFormat="1" ht="21.75" customHeight="1">
      <c r="A110" s="25" t="s">
        <v>145</v>
      </c>
      <c r="B110" s="44"/>
      <c r="C110" s="46"/>
      <c r="D110" s="46"/>
      <c r="E110" s="46"/>
      <c r="F110" s="46"/>
      <c r="G110" s="49"/>
      <c r="H110" s="49"/>
      <c r="I110" s="50"/>
      <c r="J110" s="49"/>
      <c r="K110" s="132"/>
      <c r="L110" s="43"/>
      <c r="M110" s="114"/>
      <c r="N110" s="132"/>
      <c r="O110" s="51"/>
      <c r="P110" s="49"/>
      <c r="Q110" s="52"/>
    </row>
    <row r="111" spans="1:17" s="37" customFormat="1" ht="21.75" customHeight="1">
      <c r="A111" s="25" t="s">
        <v>146</v>
      </c>
      <c r="B111" s="44"/>
      <c r="C111" s="46"/>
      <c r="D111" s="46"/>
      <c r="E111" s="46"/>
      <c r="F111" s="46"/>
      <c r="G111" s="49"/>
      <c r="H111" s="49"/>
      <c r="I111" s="50"/>
      <c r="J111" s="49"/>
      <c r="K111" s="132"/>
      <c r="L111" s="43"/>
      <c r="M111" s="114"/>
      <c r="N111" s="132"/>
      <c r="O111" s="51"/>
      <c r="P111" s="49"/>
      <c r="Q111" s="52"/>
    </row>
    <row r="112" spans="1:17" s="37" customFormat="1" ht="21.75" customHeight="1">
      <c r="A112" s="25" t="s">
        <v>147</v>
      </c>
      <c r="B112" s="44"/>
      <c r="C112" s="46"/>
      <c r="D112" s="46"/>
      <c r="E112" s="46"/>
      <c r="F112" s="46"/>
      <c r="G112" s="49"/>
      <c r="H112" s="49"/>
      <c r="I112" s="50"/>
      <c r="J112" s="49"/>
      <c r="K112" s="132"/>
      <c r="L112" s="43"/>
      <c r="M112" s="114"/>
      <c r="N112" s="132"/>
      <c r="O112" s="51"/>
      <c r="P112" s="49"/>
      <c r="Q112" s="52"/>
    </row>
    <row r="113" spans="1:17" s="116" customFormat="1" ht="21.75" customHeight="1">
      <c r="A113" s="24" t="s">
        <v>148</v>
      </c>
      <c r="B113" s="47">
        <f>B114+B115+B116+B117</f>
        <v>0</v>
      </c>
      <c r="C113" s="47">
        <f t="shared" ref="C113:O113" si="41">C114+C115+C116+C117</f>
        <v>0</v>
      </c>
      <c r="D113" s="47">
        <f t="shared" si="41"/>
        <v>0</v>
      </c>
      <c r="E113" s="47">
        <f t="shared" si="41"/>
        <v>0</v>
      </c>
      <c r="F113" s="47">
        <f t="shared" ref="F113" si="42">F114+F115+F116+F117</f>
        <v>0</v>
      </c>
      <c r="G113" s="47">
        <v>0</v>
      </c>
      <c r="H113" s="47">
        <v>0</v>
      </c>
      <c r="I113" s="47">
        <f t="shared" si="41"/>
        <v>0</v>
      </c>
      <c r="J113" s="47">
        <v>0</v>
      </c>
      <c r="K113" s="133"/>
      <c r="L113" s="47">
        <f t="shared" si="41"/>
        <v>0</v>
      </c>
      <c r="M113" s="47">
        <v>0</v>
      </c>
      <c r="N113" s="133"/>
      <c r="O113" s="47">
        <f t="shared" si="41"/>
        <v>0</v>
      </c>
      <c r="P113" s="47">
        <v>0</v>
      </c>
      <c r="Q113" s="47"/>
    </row>
    <row r="114" spans="1:17" s="37" customFormat="1" ht="21.75" customHeight="1">
      <c r="A114" s="25" t="s">
        <v>149</v>
      </c>
      <c r="B114" s="44"/>
      <c r="C114" s="46"/>
      <c r="D114" s="46"/>
      <c r="E114" s="46"/>
      <c r="F114" s="46"/>
      <c r="G114" s="49"/>
      <c r="H114" s="49"/>
      <c r="I114" s="50"/>
      <c r="J114" s="49"/>
      <c r="K114" s="132"/>
      <c r="L114" s="43"/>
      <c r="M114" s="114"/>
      <c r="N114" s="132"/>
      <c r="O114" s="51"/>
      <c r="P114" s="49"/>
      <c r="Q114" s="52"/>
    </row>
    <row r="115" spans="1:17" s="37" customFormat="1" ht="21.75" customHeight="1">
      <c r="A115" s="25" t="s">
        <v>150</v>
      </c>
      <c r="B115" s="44"/>
      <c r="C115" s="46"/>
      <c r="D115" s="46"/>
      <c r="E115" s="46"/>
      <c r="F115" s="46"/>
      <c r="G115" s="49"/>
      <c r="H115" s="49"/>
      <c r="I115" s="50"/>
      <c r="J115" s="49"/>
      <c r="K115" s="132"/>
      <c r="L115" s="43"/>
      <c r="M115" s="114"/>
      <c r="N115" s="132"/>
      <c r="O115" s="51"/>
      <c r="P115" s="49"/>
      <c r="Q115" s="52"/>
    </row>
    <row r="116" spans="1:17" s="37" customFormat="1" ht="21.75" customHeight="1">
      <c r="A116" s="25" t="s">
        <v>151</v>
      </c>
      <c r="B116" s="44"/>
      <c r="C116" s="46"/>
      <c r="D116" s="46"/>
      <c r="E116" s="46"/>
      <c r="F116" s="46"/>
      <c r="G116" s="49"/>
      <c r="H116" s="49"/>
      <c r="I116" s="50"/>
      <c r="J116" s="49"/>
      <c r="K116" s="132"/>
      <c r="L116" s="43"/>
      <c r="M116" s="114"/>
      <c r="N116" s="132"/>
      <c r="O116" s="51"/>
      <c r="P116" s="49"/>
      <c r="Q116" s="52"/>
    </row>
    <row r="117" spans="1:17" s="37" customFormat="1" ht="21.75" customHeight="1">
      <c r="A117" s="25" t="s">
        <v>152</v>
      </c>
      <c r="B117" s="44"/>
      <c r="C117" s="46"/>
      <c r="D117" s="46"/>
      <c r="E117" s="46"/>
      <c r="F117" s="46"/>
      <c r="G117" s="49"/>
      <c r="H117" s="49"/>
      <c r="I117" s="50"/>
      <c r="J117" s="49"/>
      <c r="K117" s="132"/>
      <c r="L117" s="43"/>
      <c r="M117" s="114"/>
      <c r="N117" s="132"/>
      <c r="O117" s="51"/>
      <c r="P117" s="49"/>
      <c r="Q117" s="52"/>
    </row>
    <row r="118" spans="1:17" s="116" customFormat="1" ht="21.75" customHeight="1">
      <c r="A118" s="24" t="s">
        <v>153</v>
      </c>
      <c r="B118" s="47">
        <f>B119+B120+B121+B122+B123+B124</f>
        <v>135.5</v>
      </c>
      <c r="C118" s="47">
        <f t="shared" ref="C118:O118" si="43">C119+C120+C121+C122+C123+C124</f>
        <v>223.2</v>
      </c>
      <c r="D118" s="47">
        <f t="shared" si="43"/>
        <v>242.5</v>
      </c>
      <c r="E118" s="47">
        <f t="shared" si="43"/>
        <v>242.5</v>
      </c>
      <c r="F118" s="47">
        <f t="shared" ref="F118" si="44">F119+F120+F121+F122+F123+F124</f>
        <v>242.5</v>
      </c>
      <c r="G118" s="47">
        <f t="shared" si="30"/>
        <v>178.96678966789668</v>
      </c>
      <c r="H118" s="47">
        <f t="shared" ref="H118:H119" si="45">F118/C118*100</f>
        <v>108.64695340501794</v>
      </c>
      <c r="I118" s="47">
        <f t="shared" si="43"/>
        <v>242.6</v>
      </c>
      <c r="J118" s="47">
        <f t="shared" ref="J118:J119" si="46">I118/F118*100</f>
        <v>100.04123711340208</v>
      </c>
      <c r="K118" s="133"/>
      <c r="L118" s="47">
        <f t="shared" si="43"/>
        <v>0</v>
      </c>
      <c r="M118" s="47">
        <f t="shared" ref="M118:M119" si="47">L118/I118*100</f>
        <v>0</v>
      </c>
      <c r="N118" s="133"/>
      <c r="O118" s="47">
        <f t="shared" si="43"/>
        <v>0</v>
      </c>
      <c r="P118" s="47">
        <v>0</v>
      </c>
      <c r="Q118" s="47"/>
    </row>
    <row r="119" spans="1:17" s="37" customFormat="1" ht="21.75" customHeight="1">
      <c r="A119" s="25" t="s">
        <v>154</v>
      </c>
      <c r="B119" s="44">
        <v>135.5</v>
      </c>
      <c r="C119" s="44">
        <v>223.2</v>
      </c>
      <c r="D119" s="44">
        <v>242.5</v>
      </c>
      <c r="E119" s="44">
        <v>242.5</v>
      </c>
      <c r="F119" s="44">
        <v>242.5</v>
      </c>
      <c r="G119" s="49">
        <f t="shared" si="30"/>
        <v>178.96678966789668</v>
      </c>
      <c r="H119" s="49">
        <f t="shared" si="45"/>
        <v>108.64695340501794</v>
      </c>
      <c r="I119" s="50">
        <v>242.6</v>
      </c>
      <c r="J119" s="49">
        <f t="shared" si="46"/>
        <v>100.04123711340208</v>
      </c>
      <c r="K119" s="132"/>
      <c r="L119" s="129">
        <v>0</v>
      </c>
      <c r="M119" s="49">
        <f t="shared" si="47"/>
        <v>0</v>
      </c>
      <c r="N119" s="132"/>
      <c r="O119" s="51">
        <v>0</v>
      </c>
      <c r="P119" s="49">
        <v>0</v>
      </c>
      <c r="Q119" s="52"/>
    </row>
    <row r="120" spans="1:17" s="37" customFormat="1" ht="21.75" customHeight="1">
      <c r="A120" s="25" t="s">
        <v>155</v>
      </c>
      <c r="B120" s="44"/>
      <c r="C120" s="46"/>
      <c r="D120" s="46"/>
      <c r="E120" s="46"/>
      <c r="F120" s="46"/>
      <c r="G120" s="49"/>
      <c r="H120" s="49"/>
      <c r="I120" s="50"/>
      <c r="J120" s="49"/>
      <c r="K120" s="132"/>
      <c r="L120" s="43"/>
      <c r="M120" s="114"/>
      <c r="N120" s="132"/>
      <c r="O120" s="51"/>
      <c r="P120" s="49"/>
      <c r="Q120" s="52"/>
    </row>
    <row r="121" spans="1:17" s="37" customFormat="1" ht="21.75" customHeight="1">
      <c r="A121" s="25" t="s">
        <v>156</v>
      </c>
      <c r="B121" s="44"/>
      <c r="C121" s="46"/>
      <c r="D121" s="46"/>
      <c r="E121" s="46"/>
      <c r="F121" s="46"/>
      <c r="G121" s="49"/>
      <c r="H121" s="49"/>
      <c r="I121" s="50"/>
      <c r="J121" s="49"/>
      <c r="K121" s="132"/>
      <c r="L121" s="43"/>
      <c r="M121" s="114"/>
      <c r="N121" s="132"/>
      <c r="O121" s="51"/>
      <c r="P121" s="49"/>
      <c r="Q121" s="52"/>
    </row>
    <row r="122" spans="1:17" s="37" customFormat="1" ht="21.75" customHeight="1">
      <c r="A122" s="25" t="s">
        <v>157</v>
      </c>
      <c r="B122" s="44"/>
      <c r="C122" s="46"/>
      <c r="D122" s="46"/>
      <c r="E122" s="46"/>
      <c r="F122" s="46"/>
      <c r="G122" s="49"/>
      <c r="H122" s="49"/>
      <c r="I122" s="50"/>
      <c r="J122" s="49"/>
      <c r="K122" s="132"/>
      <c r="L122" s="43"/>
      <c r="M122" s="114"/>
      <c r="N122" s="132"/>
      <c r="O122" s="51"/>
      <c r="P122" s="49"/>
      <c r="Q122" s="52"/>
    </row>
    <row r="123" spans="1:17" s="37" customFormat="1" ht="21.75" customHeight="1">
      <c r="A123" s="25" t="s">
        <v>190</v>
      </c>
      <c r="B123" s="44"/>
      <c r="C123" s="46"/>
      <c r="D123" s="46"/>
      <c r="E123" s="46"/>
      <c r="F123" s="46"/>
      <c r="G123" s="49"/>
      <c r="H123" s="49"/>
      <c r="I123" s="50"/>
      <c r="J123" s="49"/>
      <c r="K123" s="132"/>
      <c r="L123" s="43"/>
      <c r="M123" s="114"/>
      <c r="N123" s="132"/>
      <c r="O123" s="51"/>
      <c r="P123" s="49"/>
      <c r="Q123" s="52"/>
    </row>
    <row r="124" spans="1:17" s="37" customFormat="1" ht="21.75" customHeight="1">
      <c r="A124" s="25" t="s">
        <v>158</v>
      </c>
      <c r="B124" s="44"/>
      <c r="C124" s="46"/>
      <c r="D124" s="46"/>
      <c r="E124" s="46"/>
      <c r="F124" s="46"/>
      <c r="G124" s="49"/>
      <c r="H124" s="49"/>
      <c r="I124" s="50"/>
      <c r="J124" s="49"/>
      <c r="K124" s="132"/>
      <c r="L124" s="43"/>
      <c r="M124" s="114"/>
      <c r="N124" s="132"/>
      <c r="O124" s="51"/>
      <c r="P124" s="49"/>
      <c r="Q124" s="52"/>
    </row>
    <row r="125" spans="1:17" s="116" customFormat="1" ht="21.75" customHeight="1">
      <c r="A125" s="24" t="s">
        <v>159</v>
      </c>
      <c r="B125" s="47">
        <f>B126+B127+B128+B129+B130</f>
        <v>0</v>
      </c>
      <c r="C125" s="47">
        <f t="shared" ref="C125:O125" si="48">C126+C127+C128+C129+C130</f>
        <v>0</v>
      </c>
      <c r="D125" s="47">
        <f t="shared" si="48"/>
        <v>0</v>
      </c>
      <c r="E125" s="47">
        <f t="shared" si="48"/>
        <v>0</v>
      </c>
      <c r="F125" s="47">
        <f t="shared" ref="F125" si="49">F126+F127+F128+F129+F130</f>
        <v>0</v>
      </c>
      <c r="G125" s="47">
        <v>0</v>
      </c>
      <c r="H125" s="47">
        <v>0</v>
      </c>
      <c r="I125" s="47">
        <v>0</v>
      </c>
      <c r="J125" s="47">
        <v>0</v>
      </c>
      <c r="K125" s="133"/>
      <c r="L125" s="47">
        <f t="shared" si="48"/>
        <v>0</v>
      </c>
      <c r="M125" s="47">
        <v>0</v>
      </c>
      <c r="N125" s="133"/>
      <c r="O125" s="47">
        <f t="shared" si="48"/>
        <v>0</v>
      </c>
      <c r="P125" s="47">
        <v>0</v>
      </c>
      <c r="Q125" s="47"/>
    </row>
    <row r="126" spans="1:17" s="37" customFormat="1" ht="21.75" customHeight="1">
      <c r="A126" s="25" t="s">
        <v>160</v>
      </c>
      <c r="B126" s="44"/>
      <c r="C126" s="46"/>
      <c r="D126" s="46"/>
      <c r="E126" s="46"/>
      <c r="F126" s="46"/>
      <c r="G126" s="49"/>
      <c r="H126" s="49"/>
      <c r="I126" s="50"/>
      <c r="J126" s="49"/>
      <c r="K126" s="132"/>
      <c r="L126" s="43"/>
      <c r="M126" s="114"/>
      <c r="N126" s="132"/>
      <c r="O126" s="51"/>
      <c r="P126" s="49"/>
      <c r="Q126" s="52"/>
    </row>
    <row r="127" spans="1:17" s="37" customFormat="1" ht="21.75" customHeight="1">
      <c r="A127" s="25" t="s">
        <v>161</v>
      </c>
      <c r="B127" s="44"/>
      <c r="C127" s="46"/>
      <c r="D127" s="46"/>
      <c r="E127" s="46"/>
      <c r="F127" s="46"/>
      <c r="G127" s="49"/>
      <c r="H127" s="49"/>
      <c r="I127" s="50"/>
      <c r="J127" s="49"/>
      <c r="K127" s="132"/>
      <c r="L127" s="43"/>
      <c r="M127" s="114"/>
      <c r="N127" s="132"/>
      <c r="O127" s="51"/>
      <c r="P127" s="49"/>
      <c r="Q127" s="52"/>
    </row>
    <row r="128" spans="1:17" s="37" customFormat="1" ht="21.75" customHeight="1">
      <c r="A128" s="25" t="s">
        <v>162</v>
      </c>
      <c r="B128" s="44"/>
      <c r="C128" s="46"/>
      <c r="D128" s="46"/>
      <c r="E128" s="46"/>
      <c r="F128" s="46"/>
      <c r="G128" s="49"/>
      <c r="H128" s="49"/>
      <c r="I128" s="50"/>
      <c r="J128" s="49"/>
      <c r="K128" s="132"/>
      <c r="L128" s="43"/>
      <c r="M128" s="114"/>
      <c r="N128" s="132"/>
      <c r="O128" s="51"/>
      <c r="P128" s="49"/>
      <c r="Q128" s="52"/>
    </row>
    <row r="129" spans="1:17" s="37" customFormat="1" ht="21.75" customHeight="1">
      <c r="A129" s="25" t="s">
        <v>191</v>
      </c>
      <c r="B129" s="44"/>
      <c r="C129" s="46"/>
      <c r="D129" s="46"/>
      <c r="E129" s="46"/>
      <c r="F129" s="46"/>
      <c r="G129" s="49"/>
      <c r="H129" s="49"/>
      <c r="I129" s="50"/>
      <c r="J129" s="49"/>
      <c r="K129" s="132"/>
      <c r="L129" s="43"/>
      <c r="M129" s="114"/>
      <c r="N129" s="132"/>
      <c r="O129" s="51"/>
      <c r="P129" s="49"/>
      <c r="Q129" s="52"/>
    </row>
    <row r="130" spans="1:17" s="37" customFormat="1" ht="21.75" customHeight="1">
      <c r="A130" s="25" t="s">
        <v>163</v>
      </c>
      <c r="B130" s="44"/>
      <c r="C130" s="46"/>
      <c r="D130" s="46"/>
      <c r="E130" s="46"/>
      <c r="F130" s="46"/>
      <c r="G130" s="49"/>
      <c r="H130" s="49"/>
      <c r="I130" s="50"/>
      <c r="J130" s="49"/>
      <c r="K130" s="132"/>
      <c r="L130" s="43"/>
      <c r="M130" s="114"/>
      <c r="N130" s="132"/>
      <c r="O130" s="51"/>
      <c r="P130" s="49"/>
      <c r="Q130" s="52"/>
    </row>
    <row r="131" spans="1:17" s="116" customFormat="1" ht="21.75" customHeight="1">
      <c r="A131" s="24" t="s">
        <v>164</v>
      </c>
      <c r="B131" s="47">
        <f>B132+B133+B134+B135</f>
        <v>0</v>
      </c>
      <c r="C131" s="47">
        <f t="shared" ref="C131:O131" si="50">C132+C133+C134+C135</f>
        <v>0</v>
      </c>
      <c r="D131" s="47">
        <f t="shared" si="50"/>
        <v>0</v>
      </c>
      <c r="E131" s="47">
        <f t="shared" si="50"/>
        <v>0</v>
      </c>
      <c r="F131" s="47">
        <f t="shared" ref="F131" si="51">F132+F133+F134+F135</f>
        <v>0</v>
      </c>
      <c r="G131" s="47">
        <v>0</v>
      </c>
      <c r="H131" s="47">
        <v>0</v>
      </c>
      <c r="I131" s="47">
        <v>0</v>
      </c>
      <c r="J131" s="47">
        <v>0</v>
      </c>
      <c r="K131" s="133"/>
      <c r="L131" s="47">
        <f t="shared" si="50"/>
        <v>0</v>
      </c>
      <c r="M131" s="47">
        <v>0</v>
      </c>
      <c r="N131" s="133"/>
      <c r="O131" s="47">
        <f t="shared" si="50"/>
        <v>0</v>
      </c>
      <c r="P131" s="47">
        <v>0</v>
      </c>
      <c r="Q131" s="47"/>
    </row>
    <row r="132" spans="1:17" s="37" customFormat="1" ht="21.75" customHeight="1">
      <c r="A132" s="25" t="s">
        <v>165</v>
      </c>
      <c r="B132" s="44"/>
      <c r="C132" s="46"/>
      <c r="D132" s="46"/>
      <c r="E132" s="46"/>
      <c r="F132" s="46"/>
      <c r="G132" s="49"/>
      <c r="H132" s="49"/>
      <c r="I132" s="50"/>
      <c r="J132" s="49"/>
      <c r="K132" s="132"/>
      <c r="L132" s="43"/>
      <c r="M132" s="114"/>
      <c r="N132" s="132"/>
      <c r="O132" s="51"/>
      <c r="P132" s="49"/>
      <c r="Q132" s="52"/>
    </row>
    <row r="133" spans="1:17" s="37" customFormat="1" ht="21.75" customHeight="1">
      <c r="A133" s="25" t="s">
        <v>166</v>
      </c>
      <c r="B133" s="44"/>
      <c r="C133" s="46"/>
      <c r="D133" s="46"/>
      <c r="E133" s="46"/>
      <c r="F133" s="46"/>
      <c r="G133" s="49"/>
      <c r="H133" s="49"/>
      <c r="I133" s="50"/>
      <c r="J133" s="49"/>
      <c r="K133" s="132"/>
      <c r="L133" s="43"/>
      <c r="M133" s="114"/>
      <c r="N133" s="132"/>
      <c r="O133" s="51"/>
      <c r="P133" s="49"/>
      <c r="Q133" s="52"/>
    </row>
    <row r="134" spans="1:17" s="37" customFormat="1" ht="21.75" customHeight="1">
      <c r="A134" s="25" t="s">
        <v>192</v>
      </c>
      <c r="B134" s="44"/>
      <c r="C134" s="46"/>
      <c r="D134" s="46"/>
      <c r="E134" s="46"/>
      <c r="F134" s="46"/>
      <c r="G134" s="49"/>
      <c r="H134" s="49"/>
      <c r="I134" s="50"/>
      <c r="J134" s="49"/>
      <c r="K134" s="132"/>
      <c r="L134" s="43"/>
      <c r="M134" s="114"/>
      <c r="N134" s="132"/>
      <c r="O134" s="51"/>
      <c r="P134" s="49"/>
      <c r="Q134" s="52"/>
    </row>
    <row r="135" spans="1:17" s="37" customFormat="1" ht="21.75" customHeight="1">
      <c r="A135" s="25" t="s">
        <v>167</v>
      </c>
      <c r="B135" s="44"/>
      <c r="C135" s="46"/>
      <c r="D135" s="46"/>
      <c r="E135" s="46"/>
      <c r="F135" s="46"/>
      <c r="G135" s="49"/>
      <c r="H135" s="49"/>
      <c r="I135" s="50"/>
      <c r="J135" s="49"/>
      <c r="K135" s="132"/>
      <c r="L135" s="43"/>
      <c r="M135" s="114"/>
      <c r="N135" s="132"/>
      <c r="O135" s="51"/>
      <c r="P135" s="49"/>
      <c r="Q135" s="52"/>
    </row>
    <row r="136" spans="1:17" s="116" customFormat="1" ht="21.75" customHeight="1">
      <c r="A136" s="24" t="s">
        <v>193</v>
      </c>
      <c r="B136" s="47">
        <f>B137+B138</f>
        <v>0</v>
      </c>
      <c r="C136" s="47">
        <f t="shared" ref="C136:O136" si="52">C137+C138</f>
        <v>0</v>
      </c>
      <c r="D136" s="47">
        <f t="shared" si="52"/>
        <v>0</v>
      </c>
      <c r="E136" s="47">
        <f t="shared" si="52"/>
        <v>0</v>
      </c>
      <c r="F136" s="47">
        <f t="shared" ref="F136" si="53">F137+F138</f>
        <v>0</v>
      </c>
      <c r="G136" s="47">
        <v>0</v>
      </c>
      <c r="H136" s="47">
        <v>0</v>
      </c>
      <c r="I136" s="47">
        <f t="shared" si="52"/>
        <v>0</v>
      </c>
      <c r="J136" s="47">
        <v>0</v>
      </c>
      <c r="K136" s="133"/>
      <c r="L136" s="47">
        <f t="shared" si="52"/>
        <v>0</v>
      </c>
      <c r="M136" s="47">
        <v>0</v>
      </c>
      <c r="N136" s="133"/>
      <c r="O136" s="47">
        <f t="shared" si="52"/>
        <v>0</v>
      </c>
      <c r="P136" s="47">
        <v>0</v>
      </c>
      <c r="Q136" s="47"/>
    </row>
    <row r="137" spans="1:17" s="37" customFormat="1" ht="21.75" customHeight="1">
      <c r="A137" s="25" t="s">
        <v>194</v>
      </c>
      <c r="B137" s="44"/>
      <c r="C137" s="46"/>
      <c r="D137" s="46"/>
      <c r="E137" s="46"/>
      <c r="F137" s="46"/>
      <c r="G137" s="49"/>
      <c r="H137" s="49"/>
      <c r="I137" s="50"/>
      <c r="J137" s="49"/>
      <c r="K137" s="132"/>
      <c r="L137" s="43"/>
      <c r="M137" s="114"/>
      <c r="N137" s="132"/>
      <c r="O137" s="51"/>
      <c r="P137" s="49"/>
      <c r="Q137" s="52"/>
    </row>
    <row r="138" spans="1:17" s="37" customFormat="1" ht="21.75" customHeight="1">
      <c r="A138" s="25" t="s">
        <v>195</v>
      </c>
      <c r="B138" s="44"/>
      <c r="C138" s="46"/>
      <c r="D138" s="46"/>
      <c r="E138" s="46"/>
      <c r="F138" s="46"/>
      <c r="G138" s="49"/>
      <c r="H138" s="49"/>
      <c r="I138" s="50"/>
      <c r="J138" s="49"/>
      <c r="K138" s="132"/>
      <c r="L138" s="43"/>
      <c r="M138" s="114"/>
      <c r="N138" s="132"/>
      <c r="O138" s="51"/>
      <c r="P138" s="49"/>
      <c r="Q138" s="52"/>
    </row>
    <row r="139" spans="1:17" s="116" customFormat="1" ht="21.75" customHeight="1">
      <c r="A139" s="24" t="s">
        <v>168</v>
      </c>
      <c r="B139" s="47">
        <f>B140+B141+B142</f>
        <v>2.1</v>
      </c>
      <c r="C139" s="47">
        <f t="shared" ref="C139:O139" si="54">C140+C141+C142</f>
        <v>2.1</v>
      </c>
      <c r="D139" s="47">
        <f t="shared" si="54"/>
        <v>2.1</v>
      </c>
      <c r="E139" s="47">
        <f>E140+E141+E142</f>
        <v>2.1</v>
      </c>
      <c r="F139" s="47">
        <f t="shared" ref="F139" si="55">F140+F141+F142</f>
        <v>2.1</v>
      </c>
      <c r="G139" s="47">
        <f t="shared" ref="G139:G145" si="56">F139/B139*100</f>
        <v>100</v>
      </c>
      <c r="H139" s="47">
        <f t="shared" ref="H139:H145" si="57">F139/C139*100</f>
        <v>100</v>
      </c>
      <c r="I139" s="47">
        <f t="shared" si="54"/>
        <v>2.2999999999999998</v>
      </c>
      <c r="J139" s="47">
        <f t="shared" ref="J139:J144" si="58">I139/F139*100</f>
        <v>109.52380952380952</v>
      </c>
      <c r="K139" s="133"/>
      <c r="L139" s="47">
        <f t="shared" si="54"/>
        <v>0</v>
      </c>
      <c r="M139" s="47">
        <f t="shared" ref="M139:M144" si="59">L139/I139*100</f>
        <v>0</v>
      </c>
      <c r="N139" s="133"/>
      <c r="O139" s="47">
        <f t="shared" si="54"/>
        <v>0</v>
      </c>
      <c r="P139" s="47">
        <v>0</v>
      </c>
      <c r="Q139" s="47"/>
    </row>
    <row r="140" spans="1:17" s="37" customFormat="1" ht="21.75" customHeight="1">
      <c r="A140" s="25" t="s">
        <v>169</v>
      </c>
      <c r="B140" s="44"/>
      <c r="C140" s="46"/>
      <c r="D140" s="46"/>
      <c r="E140" s="46"/>
      <c r="F140" s="46"/>
      <c r="G140" s="49"/>
      <c r="H140" s="49"/>
      <c r="I140" s="50"/>
      <c r="J140" s="49"/>
      <c r="K140" s="132"/>
      <c r="L140" s="43"/>
      <c r="M140" s="114"/>
      <c r="N140" s="132"/>
      <c r="O140" s="51"/>
      <c r="P140" s="49"/>
      <c r="Q140" s="52"/>
    </row>
    <row r="141" spans="1:17" s="37" customFormat="1" ht="21.75" customHeight="1">
      <c r="A141" s="25" t="s">
        <v>170</v>
      </c>
      <c r="B141" s="44"/>
      <c r="C141" s="46"/>
      <c r="D141" s="46"/>
      <c r="E141" s="46"/>
      <c r="F141" s="46"/>
      <c r="G141" s="49"/>
      <c r="H141" s="49"/>
      <c r="I141" s="50"/>
      <c r="J141" s="49"/>
      <c r="K141" s="132"/>
      <c r="L141" s="43"/>
      <c r="M141" s="114"/>
      <c r="N141" s="132"/>
      <c r="O141" s="51"/>
      <c r="P141" s="49"/>
      <c r="Q141" s="52"/>
    </row>
    <row r="142" spans="1:17" s="37" customFormat="1" ht="21.75" customHeight="1">
      <c r="A142" s="25" t="s">
        <v>196</v>
      </c>
      <c r="B142" s="44">
        <v>2.1</v>
      </c>
      <c r="C142" s="44">
        <v>2.1</v>
      </c>
      <c r="D142" s="44">
        <v>2.1</v>
      </c>
      <c r="E142" s="44">
        <v>2.1</v>
      </c>
      <c r="F142" s="44">
        <v>2.1</v>
      </c>
      <c r="G142" s="49">
        <f t="shared" si="56"/>
        <v>100</v>
      </c>
      <c r="H142" s="49">
        <f t="shared" si="57"/>
        <v>100</v>
      </c>
      <c r="I142" s="50">
        <v>2.2999999999999998</v>
      </c>
      <c r="J142" s="49">
        <f t="shared" si="58"/>
        <v>109.52380952380952</v>
      </c>
      <c r="K142" s="132"/>
      <c r="L142" s="43">
        <v>0</v>
      </c>
      <c r="M142" s="114">
        <f t="shared" si="59"/>
        <v>0</v>
      </c>
      <c r="N142" s="132"/>
      <c r="O142" s="51">
        <v>0</v>
      </c>
      <c r="P142" s="49">
        <v>0</v>
      </c>
      <c r="Q142" s="52"/>
    </row>
    <row r="143" spans="1:17" s="116" customFormat="1" ht="21.75" customHeight="1">
      <c r="A143" s="113" t="s">
        <v>197</v>
      </c>
      <c r="B143" s="44"/>
      <c r="C143" s="44"/>
      <c r="D143" s="44"/>
      <c r="E143" s="44"/>
      <c r="F143" s="44"/>
      <c r="G143" s="49"/>
      <c r="H143" s="49"/>
      <c r="I143" s="47">
        <v>0</v>
      </c>
      <c r="J143" s="49">
        <v>0</v>
      </c>
      <c r="K143" s="134"/>
      <c r="L143" s="43">
        <v>117</v>
      </c>
      <c r="M143" s="114">
        <v>0</v>
      </c>
      <c r="N143" s="134"/>
      <c r="O143" s="48">
        <v>240.6</v>
      </c>
      <c r="P143" s="49" t="s">
        <v>207</v>
      </c>
      <c r="Q143" s="115"/>
    </row>
    <row r="144" spans="1:17" s="19" customFormat="1" ht="45.75" customHeight="1">
      <c r="A144" s="24" t="s">
        <v>84</v>
      </c>
      <c r="B144" s="47">
        <f>B42+B56+B65+B78+B91+B97+B103+B113+B118+B125+B131+B136+B139+B143</f>
        <v>8768</v>
      </c>
      <c r="C144" s="47">
        <f t="shared" ref="C144:O144" si="60">C42+C56+C65+C78+C91+C97+C103+C113+C118+C125+C131+C136+C139+C143</f>
        <v>11586.400000000001</v>
      </c>
      <c r="D144" s="47">
        <f t="shared" si="60"/>
        <v>6537.7</v>
      </c>
      <c r="E144" s="47">
        <f t="shared" si="60"/>
        <v>12008.5</v>
      </c>
      <c r="F144" s="47">
        <f t="shared" ref="F144" si="61">F42+F56+F65+F78+F91+F97+F103+F113+F118+F125+F131+F136+F139+F143</f>
        <v>12008.5</v>
      </c>
      <c r="G144" s="47">
        <f t="shared" si="56"/>
        <v>136.95825729927006</v>
      </c>
      <c r="H144" s="47">
        <f t="shared" si="57"/>
        <v>103.64306428226196</v>
      </c>
      <c r="I144" s="47">
        <f t="shared" si="60"/>
        <v>6994.5000000000009</v>
      </c>
      <c r="J144" s="50">
        <f t="shared" si="58"/>
        <v>58.246242245076409</v>
      </c>
      <c r="K144" s="133" t="s">
        <v>209</v>
      </c>
      <c r="L144" s="47">
        <f t="shared" si="60"/>
        <v>5118</v>
      </c>
      <c r="M144" s="47">
        <f t="shared" si="59"/>
        <v>73.171777825434262</v>
      </c>
      <c r="N144" s="133" t="s">
        <v>209</v>
      </c>
      <c r="O144" s="47">
        <f t="shared" si="60"/>
        <v>5249.0000000000009</v>
      </c>
      <c r="P144" s="50">
        <f t="shared" ref="P144" si="62">O144/L144*100</f>
        <v>102.5595935912466</v>
      </c>
      <c r="Q144" s="47"/>
    </row>
    <row r="145" spans="1:17" s="35" customFormat="1" ht="27" customHeight="1">
      <c r="A145" s="34" t="s">
        <v>85</v>
      </c>
      <c r="B145" s="53">
        <f t="shared" ref="B145:E145" si="63">B41-B144</f>
        <v>-584.29999999999927</v>
      </c>
      <c r="C145" s="53">
        <f t="shared" si="63"/>
        <v>553.5</v>
      </c>
      <c r="D145" s="53">
        <f t="shared" si="63"/>
        <v>0</v>
      </c>
      <c r="E145" s="53">
        <f t="shared" si="63"/>
        <v>-598.10000000000036</v>
      </c>
      <c r="F145" s="53">
        <f t="shared" ref="F145" si="64">F41-F144</f>
        <v>-598.10000000000036</v>
      </c>
      <c r="G145" s="53">
        <f t="shared" si="56"/>
        <v>102.36180044497709</v>
      </c>
      <c r="H145" s="53">
        <f t="shared" si="57"/>
        <v>-108.05781391147251</v>
      </c>
      <c r="I145" s="54">
        <f>I41-I144</f>
        <v>0</v>
      </c>
      <c r="J145" s="53">
        <f>I145/F145*100</f>
        <v>0</v>
      </c>
      <c r="K145" s="53"/>
      <c r="L145" s="54">
        <f>L41-L144</f>
        <v>0</v>
      </c>
      <c r="M145" s="53">
        <v>0</v>
      </c>
      <c r="N145" s="53"/>
      <c r="O145" s="54">
        <f>O41-O144</f>
        <v>0</v>
      </c>
      <c r="P145" s="53">
        <v>0</v>
      </c>
      <c r="Q145" s="55"/>
    </row>
    <row r="147" spans="1:17" ht="18.75">
      <c r="A147" s="57" t="s">
        <v>212</v>
      </c>
      <c r="B147" s="1" t="s">
        <v>208</v>
      </c>
    </row>
    <row r="148" spans="1:17" ht="18.75">
      <c r="A148" s="56"/>
    </row>
    <row r="149" spans="1:17" ht="18.75">
      <c r="A149" s="58"/>
    </row>
  </sheetData>
  <mergeCells count="23">
    <mergeCell ref="O1:Q1"/>
    <mergeCell ref="A3:Q3"/>
    <mergeCell ref="L6:Q6"/>
    <mergeCell ref="A7:A8"/>
    <mergeCell ref="O2:P2"/>
    <mergeCell ref="N7:N8"/>
    <mergeCell ref="A4:Q4"/>
    <mergeCell ref="Q7:Q8"/>
    <mergeCell ref="K7:K8"/>
    <mergeCell ref="B7:B8"/>
    <mergeCell ref="C7:C8"/>
    <mergeCell ref="D7:D8"/>
    <mergeCell ref="E7:E8"/>
    <mergeCell ref="F7:F8"/>
    <mergeCell ref="G7:G8"/>
    <mergeCell ref="H7:H8"/>
    <mergeCell ref="L7:L8"/>
    <mergeCell ref="M7:M8"/>
    <mergeCell ref="O7:O8"/>
    <mergeCell ref="P7:P8"/>
    <mergeCell ref="G5:K5"/>
    <mergeCell ref="I7:I8"/>
    <mergeCell ref="J7:J8"/>
  </mergeCells>
  <pageMargins left="0.25" right="0.25" top="0.27" bottom="0.27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73"/>
  <sheetViews>
    <sheetView zoomScale="70" zoomScaleNormal="70" workbookViewId="0">
      <pane ySplit="7" topLeftCell="A8" activePane="bottomLeft" state="frozen"/>
      <selection pane="bottomLeft" activeCell="E23" sqref="E23"/>
    </sheetView>
  </sheetViews>
  <sheetFormatPr defaultColWidth="9.140625" defaultRowHeight="15.75"/>
  <cols>
    <col min="1" max="1" width="81.5703125" style="13" customWidth="1"/>
    <col min="2" max="2" width="28.140625" style="3" customWidth="1"/>
    <col min="3" max="3" width="26.42578125" style="14" customWidth="1"/>
    <col min="4" max="4" width="26.42578125" style="9" customWidth="1"/>
    <col min="5" max="6" width="26.42578125" style="3" customWidth="1"/>
    <col min="7" max="7" width="16.42578125" style="3" customWidth="1"/>
    <col min="8" max="8" width="9.140625" style="3"/>
    <col min="9" max="9" width="15" style="3" bestFit="1" customWidth="1"/>
    <col min="10" max="16384" width="9.140625" style="3"/>
  </cols>
  <sheetData>
    <row r="1" spans="1:10" s="2" customFormat="1" ht="18.75" customHeight="1">
      <c r="A1" s="59"/>
      <c r="B1" s="60"/>
      <c r="C1" s="61"/>
      <c r="D1" s="150" t="s">
        <v>76</v>
      </c>
      <c r="E1" s="151"/>
      <c r="F1" s="151"/>
    </row>
    <row r="2" spans="1:10" s="2" customFormat="1" ht="51.75" customHeight="1">
      <c r="A2" s="59"/>
      <c r="B2" s="59"/>
      <c r="C2" s="61"/>
      <c r="D2" s="152"/>
      <c r="E2" s="153"/>
      <c r="F2" s="153"/>
    </row>
    <row r="3" spans="1:10" s="2" customFormat="1" ht="20.25" customHeight="1">
      <c r="A3" s="62"/>
      <c r="B3" s="60"/>
      <c r="C3" s="60"/>
      <c r="D3" s="60"/>
      <c r="E3" s="60"/>
      <c r="F3" s="60"/>
    </row>
    <row r="4" spans="1:10" s="2" customFormat="1" ht="21" customHeight="1">
      <c r="A4" s="60"/>
      <c r="B4" s="60"/>
      <c r="C4" s="60"/>
      <c r="D4" s="63"/>
      <c r="E4" s="60"/>
      <c r="F4" s="64" t="s">
        <v>81</v>
      </c>
    </row>
    <row r="5" spans="1:10" ht="25.5" customHeight="1">
      <c r="A5" s="154" t="s">
        <v>225</v>
      </c>
      <c r="B5" s="154"/>
      <c r="C5" s="154"/>
      <c r="D5" s="154"/>
      <c r="E5" s="154"/>
      <c r="F5" s="154"/>
    </row>
    <row r="6" spans="1:10" ht="18.75">
      <c r="A6" s="65"/>
      <c r="B6" s="66"/>
      <c r="C6" s="67"/>
      <c r="D6" s="66"/>
      <c r="E6" s="66"/>
      <c r="F6" s="68" t="s">
        <v>58</v>
      </c>
    </row>
    <row r="7" spans="1:10" s="18" customFormat="1" ht="60" customHeight="1">
      <c r="A7" s="69" t="s">
        <v>52</v>
      </c>
      <c r="B7" s="69" t="s">
        <v>226</v>
      </c>
      <c r="C7" s="69" t="s">
        <v>199</v>
      </c>
      <c r="D7" s="69" t="s">
        <v>53</v>
      </c>
      <c r="E7" s="70" t="s">
        <v>206</v>
      </c>
      <c r="F7" s="70" t="s">
        <v>227</v>
      </c>
    </row>
    <row r="8" spans="1:10" ht="18.75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</row>
    <row r="9" spans="1:10" s="4" customFormat="1" ht="18.75">
      <c r="A9" s="72" t="s">
        <v>0</v>
      </c>
      <c r="B9" s="73" t="s">
        <v>55</v>
      </c>
      <c r="C9" s="108">
        <f>C10+C14</f>
        <v>6994.5</v>
      </c>
      <c r="D9" s="108" t="s">
        <v>55</v>
      </c>
      <c r="E9" s="108">
        <f>E10+E14</f>
        <v>5118</v>
      </c>
      <c r="F9" s="108">
        <f>F10+F14</f>
        <v>5249</v>
      </c>
    </row>
    <row r="10" spans="1:10" s="6" customFormat="1" ht="18" customHeight="1">
      <c r="A10" s="74" t="s">
        <v>1</v>
      </c>
      <c r="B10" s="75" t="s">
        <v>55</v>
      </c>
      <c r="C10" s="75">
        <v>3542</v>
      </c>
      <c r="D10" s="75" t="s">
        <v>55</v>
      </c>
      <c r="E10" s="75">
        <v>3394</v>
      </c>
      <c r="F10" s="75">
        <v>3446</v>
      </c>
      <c r="G10" s="5"/>
      <c r="H10" s="5"/>
      <c r="I10" s="5"/>
      <c r="J10" s="5"/>
    </row>
    <row r="11" spans="1:10" s="6" customFormat="1" ht="18" customHeight="1">
      <c r="A11" s="76" t="s">
        <v>2</v>
      </c>
      <c r="B11" s="77" t="s">
        <v>55</v>
      </c>
      <c r="C11" s="77">
        <v>45</v>
      </c>
      <c r="D11" s="77" t="s">
        <v>55</v>
      </c>
      <c r="E11" s="77">
        <v>50</v>
      </c>
      <c r="F11" s="77">
        <v>55</v>
      </c>
      <c r="G11" s="5"/>
      <c r="H11" s="5"/>
      <c r="I11" s="5"/>
      <c r="J11" s="5"/>
    </row>
    <row r="12" spans="1:10" s="6" customFormat="1" ht="18" customHeight="1">
      <c r="A12" s="76" t="s">
        <v>91</v>
      </c>
      <c r="B12" s="77" t="s">
        <v>55</v>
      </c>
      <c r="C12" s="77"/>
      <c r="D12" s="77" t="s">
        <v>55</v>
      </c>
      <c r="E12" s="77"/>
      <c r="F12" s="77"/>
      <c r="G12" s="5"/>
      <c r="H12" s="5"/>
      <c r="I12" s="5"/>
      <c r="J12" s="5"/>
    </row>
    <row r="13" spans="1:10" s="6" customFormat="1" ht="55.5" customHeight="1">
      <c r="A13" s="78" t="s">
        <v>92</v>
      </c>
      <c r="B13" s="77" t="s">
        <v>55</v>
      </c>
      <c r="C13" s="77"/>
      <c r="D13" s="77" t="s">
        <v>55</v>
      </c>
      <c r="E13" s="77"/>
      <c r="F13" s="77"/>
      <c r="G13" s="5"/>
      <c r="H13" s="5"/>
      <c r="I13" s="5"/>
      <c r="J13" s="5"/>
    </row>
    <row r="14" spans="1:10" s="7" customFormat="1" ht="18.75">
      <c r="A14" s="74" t="s">
        <v>11</v>
      </c>
      <c r="B14" s="75" t="s">
        <v>55</v>
      </c>
      <c r="C14" s="79">
        <f>C15+C20</f>
        <v>3452.5</v>
      </c>
      <c r="D14" s="79" t="s">
        <v>55</v>
      </c>
      <c r="E14" s="79">
        <f t="shared" ref="E14:F14" si="0">E15+E20</f>
        <v>1724</v>
      </c>
      <c r="F14" s="79">
        <f t="shared" si="0"/>
        <v>1803</v>
      </c>
      <c r="G14" s="8"/>
      <c r="H14" s="8"/>
    </row>
    <row r="15" spans="1:10" s="7" customFormat="1" ht="37.5">
      <c r="A15" s="80" t="s">
        <v>12</v>
      </c>
      <c r="B15" s="77" t="s">
        <v>55</v>
      </c>
      <c r="C15" s="81">
        <f>C16+C17+C18+C19</f>
        <v>3452.5</v>
      </c>
      <c r="D15" s="81" t="s">
        <v>55</v>
      </c>
      <c r="E15" s="81">
        <f>E16+E17+E18+E19+E20</f>
        <v>1724</v>
      </c>
      <c r="F15" s="81">
        <f t="shared" ref="F15" si="1">F16+F17+F18+F19</f>
        <v>1803</v>
      </c>
      <c r="G15" s="8"/>
      <c r="H15" s="8"/>
    </row>
    <row r="16" spans="1:10" s="7" customFormat="1" ht="18.75">
      <c r="A16" s="80" t="s">
        <v>93</v>
      </c>
      <c r="B16" s="77" t="s">
        <v>55</v>
      </c>
      <c r="C16" s="81">
        <v>1268</v>
      </c>
      <c r="D16" s="77" t="s">
        <v>55</v>
      </c>
      <c r="E16" s="81">
        <v>1284.5</v>
      </c>
      <c r="F16" s="81">
        <v>1363.5</v>
      </c>
      <c r="G16" s="8"/>
      <c r="H16" s="8"/>
    </row>
    <row r="17" spans="1:8" s="7" customFormat="1" ht="18.75">
      <c r="A17" s="80" t="s">
        <v>94</v>
      </c>
      <c r="B17" s="77" t="s">
        <v>55</v>
      </c>
      <c r="C17" s="81"/>
      <c r="D17" s="77" t="s">
        <v>55</v>
      </c>
      <c r="E17" s="81"/>
      <c r="F17" s="81"/>
      <c r="G17" s="8"/>
      <c r="H17" s="8"/>
    </row>
    <row r="18" spans="1:8" s="7" customFormat="1" ht="18.75">
      <c r="A18" s="80" t="s">
        <v>13</v>
      </c>
      <c r="B18" s="77" t="s">
        <v>55</v>
      </c>
      <c r="C18" s="81">
        <v>413.8</v>
      </c>
      <c r="D18" s="77" t="s">
        <v>55</v>
      </c>
      <c r="E18" s="81">
        <v>439.5</v>
      </c>
      <c r="F18" s="81">
        <v>439.5</v>
      </c>
      <c r="G18" s="8"/>
      <c r="H18" s="8"/>
    </row>
    <row r="19" spans="1:8" s="7" customFormat="1" ht="18.75">
      <c r="A19" s="80" t="s">
        <v>14</v>
      </c>
      <c r="B19" s="77" t="s">
        <v>55</v>
      </c>
      <c r="C19" s="81">
        <v>1770.7</v>
      </c>
      <c r="D19" s="77" t="s">
        <v>55</v>
      </c>
      <c r="E19" s="81">
        <v>0</v>
      </c>
      <c r="F19" s="81">
        <v>0</v>
      </c>
      <c r="G19" s="8"/>
      <c r="H19" s="8"/>
    </row>
    <row r="20" spans="1:8" s="7" customFormat="1" ht="18.75">
      <c r="A20" s="80" t="s">
        <v>70</v>
      </c>
      <c r="B20" s="77" t="s">
        <v>55</v>
      </c>
      <c r="C20" s="81"/>
      <c r="D20" s="77" t="s">
        <v>55</v>
      </c>
      <c r="E20" s="81"/>
      <c r="F20" s="81"/>
      <c r="G20" s="8"/>
      <c r="H20" s="8"/>
    </row>
    <row r="21" spans="1:8" ht="18.75">
      <c r="A21" s="82" t="s">
        <v>54</v>
      </c>
      <c r="B21" s="73" t="s">
        <v>55</v>
      </c>
      <c r="C21" s="83">
        <f>C22+C29+C41+C47</f>
        <v>6994.5</v>
      </c>
      <c r="D21" s="73" t="s">
        <v>55</v>
      </c>
      <c r="E21" s="83">
        <f t="shared" ref="E21:F21" si="2">E22+E29+E41+E47</f>
        <v>5118</v>
      </c>
      <c r="F21" s="83">
        <f t="shared" si="2"/>
        <v>5249</v>
      </c>
    </row>
    <row r="22" spans="1:8" s="9" customFormat="1" ht="19.5">
      <c r="A22" s="40" t="s">
        <v>15</v>
      </c>
      <c r="B22" s="84">
        <f>B23+B26+B27+B28</f>
        <v>2996.1</v>
      </c>
      <c r="C22" s="84">
        <f>C23+C26+C27+C28</f>
        <v>2996.1</v>
      </c>
      <c r="D22" s="84">
        <f t="shared" ref="D22:D40" si="3">C22/B22*100</f>
        <v>100</v>
      </c>
      <c r="E22" s="84">
        <f>E23+E26+E27+E28</f>
        <v>3010.1</v>
      </c>
      <c r="F22" s="84">
        <f t="shared" ref="F22" si="4">F23+F26+F27+F28</f>
        <v>3010.1</v>
      </c>
    </row>
    <row r="23" spans="1:8" s="9" customFormat="1" ht="60" customHeight="1">
      <c r="A23" s="38" t="s">
        <v>16</v>
      </c>
      <c r="B23" s="85">
        <f>B24+B25</f>
        <v>2996.1</v>
      </c>
      <c r="C23" s="85">
        <f>C24+C25</f>
        <v>2996.1</v>
      </c>
      <c r="D23" s="85">
        <f t="shared" si="3"/>
        <v>100</v>
      </c>
      <c r="E23" s="85">
        <f>E24+E25</f>
        <v>3010.1</v>
      </c>
      <c r="F23" s="85">
        <f>F24+F25</f>
        <v>3010.1</v>
      </c>
    </row>
    <row r="24" spans="1:8" s="9" customFormat="1" ht="18.75">
      <c r="A24" s="39" t="s">
        <v>17</v>
      </c>
      <c r="B24" s="85">
        <v>2996.1</v>
      </c>
      <c r="C24" s="85">
        <v>2996.1</v>
      </c>
      <c r="D24" s="85">
        <f t="shared" si="3"/>
        <v>100</v>
      </c>
      <c r="E24" s="85">
        <v>3010.1</v>
      </c>
      <c r="F24" s="85">
        <v>3010.1</v>
      </c>
    </row>
    <row r="25" spans="1:8" s="9" customFormat="1" ht="20.25" customHeight="1">
      <c r="A25" s="39" t="s">
        <v>18</v>
      </c>
      <c r="B25" s="85"/>
      <c r="C25" s="85"/>
      <c r="D25" s="85"/>
      <c r="E25" s="85"/>
      <c r="F25" s="85"/>
    </row>
    <row r="26" spans="1:8" s="9" customFormat="1" ht="18.75">
      <c r="A26" s="38" t="s">
        <v>19</v>
      </c>
      <c r="B26" s="85"/>
      <c r="C26" s="85"/>
      <c r="D26" s="85"/>
      <c r="E26" s="85"/>
      <c r="F26" s="85"/>
    </row>
    <row r="27" spans="1:8" ht="18.75">
      <c r="A27" s="80" t="s">
        <v>20</v>
      </c>
      <c r="B27" s="85"/>
      <c r="C27" s="85"/>
      <c r="D27" s="85"/>
      <c r="E27" s="85"/>
      <c r="F27" s="85"/>
    </row>
    <row r="28" spans="1:8" ht="37.5">
      <c r="A28" s="38" t="s">
        <v>21</v>
      </c>
      <c r="B28" s="85"/>
      <c r="C28" s="85"/>
      <c r="D28" s="85"/>
      <c r="E28" s="85"/>
      <c r="F28" s="85"/>
    </row>
    <row r="29" spans="1:8" s="10" customFormat="1" ht="19.5">
      <c r="A29" s="40" t="s">
        <v>22</v>
      </c>
      <c r="B29" s="84">
        <f>B30+B31+B35</f>
        <v>3733.5</v>
      </c>
      <c r="C29" s="84">
        <f>C30+C31+C35</f>
        <v>3733.5</v>
      </c>
      <c r="D29" s="84">
        <f t="shared" si="3"/>
        <v>100</v>
      </c>
      <c r="E29" s="84">
        <f t="shared" ref="E29:F29" si="5">E30+E31+E35</f>
        <v>1970.8999999999999</v>
      </c>
      <c r="F29" s="84">
        <f t="shared" si="5"/>
        <v>1978.3</v>
      </c>
    </row>
    <row r="30" spans="1:8" ht="18.75">
      <c r="A30" s="39" t="s">
        <v>23</v>
      </c>
      <c r="B30" s="85"/>
      <c r="C30" s="85"/>
      <c r="D30" s="85"/>
      <c r="E30" s="85"/>
      <c r="F30" s="85"/>
    </row>
    <row r="31" spans="1:8" s="9" customFormat="1" ht="18.75">
      <c r="A31" s="39" t="s">
        <v>24</v>
      </c>
      <c r="B31" s="85">
        <f>B32+B33+B34</f>
        <v>3727.9</v>
      </c>
      <c r="C31" s="85">
        <f>C32+C33+C34</f>
        <v>3727.9</v>
      </c>
      <c r="D31" s="85">
        <f t="shared" si="3"/>
        <v>100</v>
      </c>
      <c r="E31" s="85">
        <f>E32+E33+E34</f>
        <v>1965.3</v>
      </c>
      <c r="F31" s="85">
        <f>F32+F33+F34</f>
        <v>1972.7</v>
      </c>
    </row>
    <row r="32" spans="1:8" ht="18.75">
      <c r="A32" s="38" t="s">
        <v>25</v>
      </c>
      <c r="B32" s="85"/>
      <c r="C32" s="85"/>
      <c r="D32" s="85"/>
      <c r="E32" s="85"/>
      <c r="F32" s="85"/>
    </row>
    <row r="33" spans="1:37" ht="58.5" customHeight="1">
      <c r="A33" s="38" t="s">
        <v>26</v>
      </c>
      <c r="B33" s="85">
        <v>3727.9</v>
      </c>
      <c r="C33" s="85">
        <v>3727.9</v>
      </c>
      <c r="D33" s="85">
        <f t="shared" si="3"/>
        <v>100</v>
      </c>
      <c r="E33" s="85">
        <v>1965.3</v>
      </c>
      <c r="F33" s="85">
        <v>1972.7</v>
      </c>
    </row>
    <row r="34" spans="1:37" ht="37.5">
      <c r="A34" s="38" t="s">
        <v>27</v>
      </c>
      <c r="B34" s="85"/>
      <c r="C34" s="85"/>
      <c r="D34" s="85"/>
      <c r="E34" s="85"/>
      <c r="F34" s="85"/>
    </row>
    <row r="35" spans="1:37" s="9" customFormat="1" ht="18.75">
      <c r="A35" s="39" t="s">
        <v>28</v>
      </c>
      <c r="B35" s="85">
        <f>B36+B37+B38+B39+B40</f>
        <v>5.6</v>
      </c>
      <c r="C35" s="85">
        <f>C36+C37+C38+C39+C40</f>
        <v>5.6</v>
      </c>
      <c r="D35" s="85">
        <f>C35/B35*100</f>
        <v>100</v>
      </c>
      <c r="E35" s="85">
        <f>E36+E37+E38+E39+E40</f>
        <v>5.6</v>
      </c>
      <c r="F35" s="85">
        <f>F36+F37+F38+F39+F40</f>
        <v>5.6</v>
      </c>
    </row>
    <row r="36" spans="1:37" s="9" customFormat="1" ht="77.25" customHeight="1">
      <c r="A36" s="38" t="s">
        <v>29</v>
      </c>
      <c r="B36" s="85"/>
      <c r="C36" s="85"/>
      <c r="D36" s="85"/>
      <c r="E36" s="85"/>
      <c r="F36" s="85"/>
    </row>
    <row r="37" spans="1:37" s="9" customFormat="1" ht="37.5" customHeight="1">
      <c r="A37" s="38" t="s">
        <v>30</v>
      </c>
      <c r="B37" s="85"/>
      <c r="C37" s="85"/>
      <c r="D37" s="85"/>
      <c r="E37" s="85"/>
      <c r="F37" s="85"/>
    </row>
    <row r="38" spans="1:37" s="9" customFormat="1" ht="57.75" customHeight="1">
      <c r="A38" s="38" t="s">
        <v>31</v>
      </c>
      <c r="B38" s="85"/>
      <c r="C38" s="85"/>
      <c r="D38" s="85"/>
      <c r="E38" s="85"/>
      <c r="F38" s="85"/>
    </row>
    <row r="39" spans="1:37" s="9" customFormat="1" ht="18.75">
      <c r="A39" s="38" t="s">
        <v>32</v>
      </c>
      <c r="B39" s="85"/>
      <c r="C39" s="85"/>
      <c r="D39" s="85"/>
      <c r="E39" s="85"/>
      <c r="F39" s="85"/>
    </row>
    <row r="40" spans="1:37" s="9" customFormat="1" ht="18.75">
      <c r="A40" s="38" t="s">
        <v>33</v>
      </c>
      <c r="B40" s="85">
        <v>5.6</v>
      </c>
      <c r="C40" s="85">
        <v>5.6</v>
      </c>
      <c r="D40" s="85">
        <f t="shared" si="3"/>
        <v>100</v>
      </c>
      <c r="E40" s="85">
        <v>5.6</v>
      </c>
      <c r="F40" s="85">
        <v>5.6</v>
      </c>
    </row>
    <row r="41" spans="1:37" s="11" customFormat="1" ht="19.5">
      <c r="A41" s="40" t="s">
        <v>34</v>
      </c>
      <c r="B41" s="84" t="s">
        <v>55</v>
      </c>
      <c r="C41" s="84">
        <f>C42+C43+C44+C45+C46</f>
        <v>20</v>
      </c>
      <c r="D41" s="86" t="s">
        <v>55</v>
      </c>
      <c r="E41" s="84">
        <f t="shared" ref="E41:F41" si="6">E42+E43+E44+E45+E46</f>
        <v>20</v>
      </c>
      <c r="F41" s="84">
        <f t="shared" si="6"/>
        <v>20</v>
      </c>
    </row>
    <row r="42" spans="1:37" s="12" customFormat="1" ht="37.5" customHeight="1">
      <c r="A42" s="38" t="s">
        <v>35</v>
      </c>
      <c r="B42" s="77" t="s">
        <v>55</v>
      </c>
      <c r="C42" s="85"/>
      <c r="D42" s="77" t="s">
        <v>55</v>
      </c>
      <c r="E42" s="85"/>
      <c r="F42" s="8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7.5" customHeight="1">
      <c r="A43" s="38" t="s">
        <v>36</v>
      </c>
      <c r="B43" s="77" t="s">
        <v>55</v>
      </c>
      <c r="C43" s="85"/>
      <c r="D43" s="77" t="s">
        <v>55</v>
      </c>
      <c r="E43" s="85"/>
      <c r="F43" s="85"/>
    </row>
    <row r="44" spans="1:37" ht="18.75">
      <c r="A44" s="38" t="s">
        <v>37</v>
      </c>
      <c r="B44" s="77" t="s">
        <v>55</v>
      </c>
      <c r="C44" s="85"/>
      <c r="D44" s="77" t="s">
        <v>55</v>
      </c>
      <c r="E44" s="85"/>
      <c r="F44" s="85"/>
    </row>
    <row r="45" spans="1:37" ht="39.75" customHeight="1">
      <c r="A45" s="38" t="s">
        <v>38</v>
      </c>
      <c r="B45" s="77" t="s">
        <v>55</v>
      </c>
      <c r="C45" s="85"/>
      <c r="D45" s="77" t="s">
        <v>55</v>
      </c>
      <c r="E45" s="85"/>
      <c r="F45" s="85"/>
    </row>
    <row r="46" spans="1:37" ht="18.75">
      <c r="A46" s="38" t="s">
        <v>39</v>
      </c>
      <c r="B46" s="77" t="s">
        <v>55</v>
      </c>
      <c r="C46" s="85">
        <v>20</v>
      </c>
      <c r="D46" s="77" t="s">
        <v>55</v>
      </c>
      <c r="E46" s="85">
        <v>20</v>
      </c>
      <c r="F46" s="85">
        <v>20</v>
      </c>
    </row>
    <row r="47" spans="1:37" s="11" customFormat="1" ht="24" customHeight="1">
      <c r="A47" s="41" t="s">
        <v>40</v>
      </c>
      <c r="B47" s="86" t="s">
        <v>55</v>
      </c>
      <c r="C47" s="84">
        <v>244.9</v>
      </c>
      <c r="D47" s="86" t="s">
        <v>55</v>
      </c>
      <c r="E47" s="84">
        <v>117</v>
      </c>
      <c r="F47" s="84">
        <v>240.6</v>
      </c>
      <c r="G47" s="20"/>
    </row>
    <row r="48" spans="1:37" s="11" customFormat="1" ht="24" customHeight="1">
      <c r="A48" s="41" t="s">
        <v>95</v>
      </c>
      <c r="B48" s="86" t="s">
        <v>55</v>
      </c>
      <c r="C48" s="84">
        <f>C21-C15</f>
        <v>3542</v>
      </c>
      <c r="D48" s="84" t="s">
        <v>55</v>
      </c>
      <c r="E48" s="84">
        <f>E21-E15</f>
        <v>3394</v>
      </c>
      <c r="F48" s="84">
        <f>F21-F15</f>
        <v>3446</v>
      </c>
      <c r="G48" s="20"/>
    </row>
    <row r="49" spans="1:8" s="11" customFormat="1" ht="18.75">
      <c r="A49" s="87" t="s">
        <v>41</v>
      </c>
      <c r="B49" s="86" t="s">
        <v>55</v>
      </c>
      <c r="C49" s="84">
        <f>C9-C21</f>
        <v>0</v>
      </c>
      <c r="D49" s="86" t="s">
        <v>55</v>
      </c>
      <c r="E49" s="84">
        <f>E9-E21</f>
        <v>0</v>
      </c>
      <c r="F49" s="84">
        <f>F9-F21</f>
        <v>0</v>
      </c>
      <c r="G49" s="3"/>
      <c r="H49" s="3"/>
    </row>
    <row r="50" spans="1:8" s="11" customFormat="1" ht="39.75" customHeight="1">
      <c r="A50" s="88" t="s">
        <v>42</v>
      </c>
      <c r="B50" s="73" t="s">
        <v>55</v>
      </c>
      <c r="C50" s="109">
        <f>C51+C52+C54-C57+C58+C59+C60</f>
        <v>0</v>
      </c>
      <c r="D50" s="109" t="s">
        <v>55</v>
      </c>
      <c r="E50" s="109">
        <f t="shared" ref="E50:F50" si="7">E51+E52+E54-E57+E58+E59+E60</f>
        <v>0</v>
      </c>
      <c r="F50" s="109">
        <f t="shared" si="7"/>
        <v>0</v>
      </c>
    </row>
    <row r="51" spans="1:8" s="11" customFormat="1" ht="18.75">
      <c r="A51" s="80" t="s">
        <v>43</v>
      </c>
      <c r="B51" s="77" t="s">
        <v>55</v>
      </c>
      <c r="C51" s="85"/>
      <c r="D51" s="77" t="s">
        <v>55</v>
      </c>
      <c r="E51" s="85"/>
      <c r="F51" s="85"/>
    </row>
    <row r="52" spans="1:8" ht="24" customHeight="1">
      <c r="A52" s="80" t="s">
        <v>83</v>
      </c>
      <c r="B52" s="77" t="s">
        <v>55</v>
      </c>
      <c r="C52" s="85">
        <f>-C53</f>
        <v>0</v>
      </c>
      <c r="D52" s="77" t="s">
        <v>55</v>
      </c>
      <c r="E52" s="85">
        <f t="shared" ref="E52:F52" si="8">-E53</f>
        <v>0</v>
      </c>
      <c r="F52" s="85">
        <f t="shared" si="8"/>
        <v>0</v>
      </c>
    </row>
    <row r="53" spans="1:8" ht="18.75">
      <c r="A53" s="89" t="s">
        <v>44</v>
      </c>
      <c r="B53" s="77" t="s">
        <v>55</v>
      </c>
      <c r="C53" s="85"/>
      <c r="D53" s="77" t="s">
        <v>55</v>
      </c>
      <c r="E53" s="85"/>
      <c r="F53" s="85"/>
    </row>
    <row r="54" spans="1:8" ht="24" customHeight="1">
      <c r="A54" s="89" t="s">
        <v>45</v>
      </c>
      <c r="B54" s="77" t="s">
        <v>55</v>
      </c>
      <c r="C54" s="85">
        <f>C55-C56</f>
        <v>0</v>
      </c>
      <c r="D54" s="77" t="s">
        <v>55</v>
      </c>
      <c r="E54" s="85">
        <f t="shared" ref="E54:F54" si="9">E55-E56</f>
        <v>0</v>
      </c>
      <c r="F54" s="85">
        <f t="shared" si="9"/>
        <v>0</v>
      </c>
    </row>
    <row r="55" spans="1:8" ht="21" customHeight="1">
      <c r="A55" s="89" t="s">
        <v>46</v>
      </c>
      <c r="B55" s="77" t="s">
        <v>55</v>
      </c>
      <c r="C55" s="85"/>
      <c r="D55" s="77" t="s">
        <v>55</v>
      </c>
      <c r="E55" s="85"/>
      <c r="F55" s="85"/>
    </row>
    <row r="56" spans="1:8" ht="22.5" customHeight="1">
      <c r="A56" s="89" t="s">
        <v>47</v>
      </c>
      <c r="B56" s="77" t="s">
        <v>55</v>
      </c>
      <c r="C56" s="85"/>
      <c r="D56" s="77" t="s">
        <v>55</v>
      </c>
      <c r="E56" s="85"/>
      <c r="F56" s="85"/>
    </row>
    <row r="57" spans="1:8" ht="18.75">
      <c r="A57" s="89" t="s">
        <v>48</v>
      </c>
      <c r="B57" s="77" t="s">
        <v>55</v>
      </c>
      <c r="C57" s="85"/>
      <c r="D57" s="77" t="s">
        <v>55</v>
      </c>
      <c r="E57" s="85"/>
      <c r="F57" s="85"/>
    </row>
    <row r="58" spans="1:8" ht="18.75">
      <c r="A58" s="89" t="s">
        <v>49</v>
      </c>
      <c r="B58" s="77" t="s">
        <v>55</v>
      </c>
      <c r="C58" s="85"/>
      <c r="D58" s="77" t="s">
        <v>55</v>
      </c>
      <c r="E58" s="85"/>
      <c r="F58" s="85"/>
    </row>
    <row r="59" spans="1:8" ht="24" customHeight="1">
      <c r="A59" s="89" t="s">
        <v>50</v>
      </c>
      <c r="B59" s="77" t="s">
        <v>55</v>
      </c>
      <c r="C59" s="85"/>
      <c r="D59" s="77" t="s">
        <v>55</v>
      </c>
      <c r="E59" s="85"/>
      <c r="F59" s="85"/>
    </row>
    <row r="60" spans="1:8" ht="18.75">
      <c r="A60" s="89" t="s">
        <v>51</v>
      </c>
      <c r="B60" s="77" t="s">
        <v>55</v>
      </c>
      <c r="C60" s="85"/>
      <c r="D60" s="77" t="s">
        <v>55</v>
      </c>
      <c r="E60" s="85"/>
      <c r="F60" s="85"/>
    </row>
    <row r="61" spans="1:8" ht="18.75">
      <c r="A61" s="89"/>
      <c r="B61" s="90"/>
      <c r="C61" s="91"/>
      <c r="D61" s="91"/>
      <c r="E61" s="91"/>
      <c r="F61" s="92"/>
    </row>
    <row r="62" spans="1:8" s="42" customFormat="1" ht="18.75">
      <c r="A62" s="93" t="s">
        <v>89</v>
      </c>
      <c r="B62" s="83" t="s">
        <v>228</v>
      </c>
      <c r="C62" s="83" t="s">
        <v>88</v>
      </c>
      <c r="D62" s="83"/>
      <c r="E62" s="83" t="s">
        <v>205</v>
      </c>
      <c r="F62" s="83" t="s">
        <v>229</v>
      </c>
    </row>
    <row r="63" spans="1:8" s="11" customFormat="1" ht="15.75" customHeight="1">
      <c r="A63" s="94" t="s">
        <v>75</v>
      </c>
      <c r="B63" s="86" t="s">
        <v>55</v>
      </c>
      <c r="C63" s="45">
        <f>C64+C65+C66</f>
        <v>0</v>
      </c>
      <c r="D63" s="110" t="s">
        <v>55</v>
      </c>
      <c r="E63" s="84">
        <f>E64+E65+E66</f>
        <v>0</v>
      </c>
      <c r="F63" s="84">
        <f>F64+F65+F66</f>
        <v>0</v>
      </c>
    </row>
    <row r="64" spans="1:8" ht="18.75">
      <c r="A64" s="95" t="s">
        <v>72</v>
      </c>
      <c r="B64" s="77"/>
      <c r="C64" s="85">
        <f>B64+C52</f>
        <v>0</v>
      </c>
      <c r="D64" s="77" t="s">
        <v>55</v>
      </c>
      <c r="E64" s="85">
        <f>C64+E52</f>
        <v>0</v>
      </c>
      <c r="F64" s="85">
        <f>E64+F52</f>
        <v>0</v>
      </c>
    </row>
    <row r="65" spans="1:6" ht="18.75">
      <c r="A65" s="95" t="s">
        <v>73</v>
      </c>
      <c r="B65" s="77"/>
      <c r="C65" s="85">
        <f>B65+C54</f>
        <v>0</v>
      </c>
      <c r="D65" s="77" t="s">
        <v>55</v>
      </c>
      <c r="E65" s="85">
        <f>C65+E54</f>
        <v>0</v>
      </c>
      <c r="F65" s="85">
        <f>E65+F54</f>
        <v>0</v>
      </c>
    </row>
    <row r="66" spans="1:6" ht="22.5" customHeight="1">
      <c r="A66" s="95" t="s">
        <v>74</v>
      </c>
      <c r="B66" s="77"/>
      <c r="C66" s="85"/>
      <c r="D66" s="77" t="s">
        <v>55</v>
      </c>
      <c r="E66" s="85"/>
      <c r="F66" s="85"/>
    </row>
    <row r="67" spans="1:6" ht="15" customHeight="1">
      <c r="A67" s="96"/>
      <c r="B67" s="97"/>
      <c r="C67" s="98"/>
      <c r="D67" s="97"/>
      <c r="E67" s="98"/>
      <c r="F67" s="99"/>
    </row>
    <row r="68" spans="1:6" ht="18.75">
      <c r="A68" s="100" t="s">
        <v>212</v>
      </c>
      <c r="B68" s="101"/>
      <c r="C68" s="102"/>
      <c r="D68" s="103"/>
      <c r="E68" s="104"/>
      <c r="F68" s="99"/>
    </row>
    <row r="69" spans="1:6">
      <c r="A69" s="105"/>
      <c r="B69" s="101"/>
      <c r="C69" s="102"/>
      <c r="D69" s="103"/>
      <c r="E69" s="101"/>
      <c r="F69" s="101"/>
    </row>
    <row r="70" spans="1:6" ht="15" customHeight="1">
      <c r="A70" s="106"/>
      <c r="B70" s="107"/>
      <c r="C70" s="107"/>
      <c r="D70" s="107"/>
      <c r="E70" s="107"/>
      <c r="F70" s="107"/>
    </row>
    <row r="71" spans="1:6" ht="18.75">
      <c r="A71" s="148"/>
      <c r="B71" s="149"/>
      <c r="C71" s="149"/>
      <c r="D71" s="149"/>
      <c r="E71" s="149"/>
      <c r="F71" s="149"/>
    </row>
    <row r="72" spans="1:6">
      <c r="A72" s="16"/>
    </row>
    <row r="73" spans="1:6">
      <c r="C73" s="17"/>
      <c r="D73" s="15"/>
    </row>
  </sheetData>
  <sheetProtection sheet="1" objects="1" scenarios="1"/>
  <mergeCells count="4">
    <mergeCell ref="A71:F71"/>
    <mergeCell ref="D1:F1"/>
    <mergeCell ref="D2:F2"/>
    <mergeCell ref="A5:F5"/>
  </mergeCells>
  <pageMargins left="0.70866141732283472" right="0.19685039370078741" top="0.59055118110236227" bottom="0.3937007874015748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Осн. показатели проекта бюджета</vt:lpstr>
      <vt:lpstr>Основные параметры бюджета</vt:lpstr>
      <vt:lpstr>'Осн. показатели проекта бюджета'!Область_печати</vt:lpstr>
      <vt:lpstr>'Основные параметры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2022-11-11T05:04:32Z</cp:lastPrinted>
  <dcterms:created xsi:type="dcterms:W3CDTF">2018-09-19T09:35:03Z</dcterms:created>
  <dcterms:modified xsi:type="dcterms:W3CDTF">2023-11-21T06:56:14Z</dcterms:modified>
</cp:coreProperties>
</file>