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14112018" sheetId="2" r:id="rId1"/>
    <sheet name="Лист3" sheetId="3" r:id="rId2"/>
  </sheets>
  <definedNames>
    <definedName name="_xlnm._FilterDatabase" localSheetId="0" hidden="1">'14112018'!$A$8:$L$52</definedName>
    <definedName name="_xlnm.Print_Titles" localSheetId="0">'14112018'!$9:$10</definedName>
    <definedName name="_xlnm.Print_Area" localSheetId="0">'14112018'!$A$1:$L$52</definedName>
  </definedNames>
  <calcPr calcId="145621"/>
</workbook>
</file>

<file path=xl/calcChain.xml><?xml version="1.0" encoding="utf-8"?>
<calcChain xmlns="http://schemas.openxmlformats.org/spreadsheetml/2006/main">
  <c r="F39" i="2" l="1"/>
  <c r="F52" i="2"/>
  <c r="F51" i="2"/>
  <c r="F50" i="2"/>
  <c r="F49" i="2"/>
  <c r="F48" i="2"/>
  <c r="H51" i="2" l="1"/>
  <c r="H50" i="2"/>
  <c r="H49" i="2"/>
  <c r="G39" i="2" l="1"/>
  <c r="G48" i="2"/>
  <c r="G50" i="2"/>
  <c r="N37" i="2"/>
  <c r="F37" i="2"/>
  <c r="G51" i="2"/>
  <c r="J21" i="2" l="1"/>
  <c r="N21" i="2" s="1"/>
  <c r="F21" i="2"/>
  <c r="H52" i="2" l="1"/>
  <c r="I52" i="2"/>
  <c r="J52" i="2"/>
  <c r="K52" i="2"/>
  <c r="L52" i="2"/>
  <c r="I51" i="2"/>
  <c r="J51" i="2"/>
  <c r="I50" i="2"/>
  <c r="K50" i="2"/>
  <c r="L50" i="2"/>
  <c r="I49" i="2"/>
  <c r="I44" i="2"/>
  <c r="J44" i="2"/>
  <c r="K44" i="2"/>
  <c r="L44" i="2"/>
  <c r="H44" i="2"/>
  <c r="G44" i="2"/>
  <c r="F43" i="2"/>
  <c r="I39" i="2"/>
  <c r="J39" i="2"/>
  <c r="K39" i="2"/>
  <c r="L39" i="2"/>
  <c r="H39" i="2"/>
  <c r="G27" i="2"/>
  <c r="F24" i="2"/>
  <c r="K46" i="2" l="1"/>
  <c r="L46" i="2" s="1"/>
  <c r="J22" i="2"/>
  <c r="J50" i="2" s="1"/>
  <c r="J23" i="2"/>
  <c r="K23" i="2" s="1"/>
  <c r="L23" i="2" s="1"/>
  <c r="K25" i="2"/>
  <c r="J26" i="2"/>
  <c r="J20" i="2"/>
  <c r="K20" i="2" s="1"/>
  <c r="L20" i="2" s="1"/>
  <c r="K16" i="2"/>
  <c r="L16" i="2" s="1"/>
  <c r="K13" i="2"/>
  <c r="L13" i="2" s="1"/>
  <c r="J12" i="2"/>
  <c r="K12" i="2" s="1"/>
  <c r="L12" i="2" s="1"/>
  <c r="L25" i="2" l="1"/>
  <c r="L51" i="2" s="1"/>
  <c r="K51" i="2"/>
  <c r="F46" i="2"/>
  <c r="N41" i="2" l="1"/>
  <c r="N42" i="2"/>
  <c r="N45" i="2"/>
  <c r="N46" i="2"/>
  <c r="N32" i="2"/>
  <c r="N33" i="2"/>
  <c r="N34" i="2"/>
  <c r="N36" i="2"/>
  <c r="N38" i="2"/>
  <c r="N40" i="2"/>
  <c r="N28" i="2"/>
  <c r="N29" i="2"/>
  <c r="N30" i="2"/>
  <c r="N18" i="2"/>
  <c r="N19" i="2"/>
  <c r="N20" i="2"/>
  <c r="N22" i="2"/>
  <c r="N23" i="2"/>
  <c r="N25" i="2"/>
  <c r="N26" i="2"/>
  <c r="N13" i="2"/>
  <c r="N15" i="2"/>
  <c r="N16" i="2"/>
  <c r="N12" i="2"/>
  <c r="N51" i="2"/>
  <c r="G52" i="2"/>
  <c r="N50" i="2" l="1"/>
  <c r="I55" i="2"/>
  <c r="N52" i="2"/>
  <c r="G31" i="2"/>
  <c r="H31" i="2"/>
  <c r="I31" i="2"/>
  <c r="J31" i="2"/>
  <c r="K31" i="2"/>
  <c r="L31" i="2"/>
  <c r="F42" i="2"/>
  <c r="F44" i="2" s="1"/>
  <c r="F41" i="2"/>
  <c r="F30" i="2"/>
  <c r="F29" i="2"/>
  <c r="F38" i="2"/>
  <c r="L35" i="2"/>
  <c r="K35" i="2"/>
  <c r="J35" i="2"/>
  <c r="I35" i="2"/>
  <c r="H35" i="2"/>
  <c r="G35" i="2"/>
  <c r="F34" i="2"/>
  <c r="F33" i="2"/>
  <c r="F35" i="2" l="1"/>
  <c r="N31" i="2"/>
  <c r="N44" i="2"/>
  <c r="N39" i="2"/>
  <c r="N35" i="2"/>
  <c r="F31" i="2"/>
  <c r="H27" i="2" l="1"/>
  <c r="I27" i="2"/>
  <c r="J27" i="2"/>
  <c r="K27" i="2"/>
  <c r="L27" i="2"/>
  <c r="G47" i="2"/>
  <c r="H47" i="2"/>
  <c r="I47" i="2"/>
  <c r="J47" i="2"/>
  <c r="K47" i="2"/>
  <c r="L47" i="2"/>
  <c r="F13" i="2"/>
  <c r="F20" i="2"/>
  <c r="F22" i="2"/>
  <c r="F23" i="2"/>
  <c r="F25" i="2"/>
  <c r="F26" i="2"/>
  <c r="F19" i="2"/>
  <c r="G17" i="2"/>
  <c r="H17" i="2"/>
  <c r="I17" i="2"/>
  <c r="J17" i="2"/>
  <c r="K17" i="2"/>
  <c r="L17" i="2"/>
  <c r="F16" i="2"/>
  <c r="G14" i="2"/>
  <c r="G49" i="2" s="1"/>
  <c r="H14" i="2"/>
  <c r="I14" i="2"/>
  <c r="J14" i="2"/>
  <c r="J49" i="2" s="1"/>
  <c r="J55" i="2" s="1"/>
  <c r="K14" i="2"/>
  <c r="K49" i="2" s="1"/>
  <c r="K55" i="2" s="1"/>
  <c r="L14" i="2"/>
  <c r="L49" i="2" s="1"/>
  <c r="L55" i="2" s="1"/>
  <c r="F12" i="2"/>
  <c r="H55" i="2" l="1"/>
  <c r="H48" i="2"/>
  <c r="F55" i="2"/>
  <c r="N49" i="2"/>
  <c r="G55" i="2"/>
  <c r="F27" i="2"/>
  <c r="L48" i="2"/>
  <c r="K48" i="2"/>
  <c r="N17" i="2"/>
  <c r="N14" i="2"/>
  <c r="F17" i="2"/>
  <c r="N47" i="2"/>
  <c r="N27" i="2"/>
  <c r="J48" i="2"/>
  <c r="I48" i="2"/>
  <c r="F47" i="2"/>
  <c r="F14" i="2"/>
  <c r="N48" i="2" l="1"/>
</calcChain>
</file>

<file path=xl/sharedStrings.xml><?xml version="1.0" encoding="utf-8"?>
<sst xmlns="http://schemas.openxmlformats.org/spreadsheetml/2006/main" count="104" uniqueCount="56">
  <si>
    <t xml:space="preserve">План мероприятий Программы </t>
  </si>
  <si>
    <t>№ п/п</t>
  </si>
  <si>
    <t>Исполнитель</t>
  </si>
  <si>
    <t>Срок   исполнения</t>
  </si>
  <si>
    <t>всего</t>
  </si>
  <si>
    <t>ежегодно</t>
  </si>
  <si>
    <t>по мере необходимости</t>
  </si>
  <si>
    <t>Осуществление первичного воинского учета на территории, где отсутствуют военные комиссариаты</t>
  </si>
  <si>
    <t>Мероприятия по жилищному хозяйству</t>
  </si>
  <si>
    <t>Бюджет СП</t>
  </si>
  <si>
    <t>Содержание и ремонт водопроводных сетей</t>
  </si>
  <si>
    <t>Благоустройство населенных пунктов</t>
  </si>
  <si>
    <t>Бюджет РБ</t>
  </si>
  <si>
    <t>Содержание мест захоронения, захоронение невостребованных трупов</t>
  </si>
  <si>
    <t xml:space="preserve">Всего по  программе,  в том числе:  </t>
  </si>
  <si>
    <t>ФБ</t>
  </si>
  <si>
    <t>за счет средств ФБ</t>
  </si>
  <si>
    <t>за счет средств бюджета РБ</t>
  </si>
  <si>
    <t>за счет средств бюджета СП</t>
  </si>
  <si>
    <t xml:space="preserve">Объемы финансирования, (тыс. руб.)   </t>
  </si>
  <si>
    <t xml:space="preserve">Межбюджетные трансферты  </t>
  </si>
  <si>
    <t>Итого по подпрограмме</t>
  </si>
  <si>
    <t>Наименование программного мероприятия</t>
  </si>
  <si>
    <t>Источники финансирования</t>
  </si>
  <si>
    <t>2019год</t>
  </si>
  <si>
    <t>2020год</t>
  </si>
  <si>
    <t>Услуги по разработке схем территориального планирования, градостроительных и технических регламентов</t>
  </si>
  <si>
    <t>2021год</t>
  </si>
  <si>
    <t>2022год</t>
  </si>
  <si>
    <t>2023год</t>
  </si>
  <si>
    <t>2024год</t>
  </si>
  <si>
    <t>Бюджет МР</t>
  </si>
  <si>
    <t>Периодическая проверка технического состояния дымовых и вентиляционных каналов</t>
  </si>
  <si>
    <t>Обслуживание пожарной машины</t>
  </si>
  <si>
    <t>Независимая оценка стоимости земельных участков,находящихся в казне с целью дальнейшего выставления их на конкурсы и аукционы.</t>
  </si>
  <si>
    <t>за счет средств бюджета МР</t>
  </si>
  <si>
    <t>к муниципальной программе</t>
  </si>
  <si>
    <t>«Комплексное развитие территории</t>
  </si>
  <si>
    <t>сельсовет муниципального района</t>
  </si>
  <si>
    <t>Чишминский район на 2019-2024 годы»</t>
  </si>
  <si>
    <t>Содержание и ремонт внутри поселковых дорог и искусственных сооружений на них</t>
  </si>
  <si>
    <t xml:space="preserve"> сельского поселения  Еремеевский</t>
  </si>
  <si>
    <t>Подпрограмма 1. «Управление муниципальными финансами сельского поселения  Еремеевский  сельсовет муниципального района Чишминский район» на 2019-2024 годы</t>
  </si>
  <si>
    <t>Резервный фонд сельского поселения  Еремеевский  сельсовет</t>
  </si>
  <si>
    <t>СП  Еремеевский сельсовет</t>
  </si>
  <si>
    <t>Подпрограмма 2. «Осуществление государственных полномочий по первичному воинскому учету на территории сельского поселения Еремеевский сельсовет муниципального района Чишминский район» на 2019-2024 годы</t>
  </si>
  <si>
    <t>Подпрограмма 3. «Жилищно-коммунальное хозяйство и благоустройство территории сельского поселения Еремеевский  сельсовет муниципального района Чишминский район» на 2019-2024 годы</t>
  </si>
  <si>
    <t>Подпрограмма 4. «Модернизация и развитие автомобильных дорог общего пользования местного значения сельского поселения  Еремеевский  сельсовет муниципального района Чишминский район» на 2019-2024 годы</t>
  </si>
  <si>
    <t>СП Еремеевский сельсовет</t>
  </si>
  <si>
    <t>Подпрограмма 5. «Обеспечения пожарной безопасности на территории сельского поселения  Еремеевский  сельсовет муниципального района Чишминский район» на 2019-2024 годы</t>
  </si>
  <si>
    <t>Подпрограмма 7. «Проведение землеустроительных мероприятий на территории сельского поселения  Еремеевский  сельсовет муниципального района Чишминский район» на 2019-2024 годы</t>
  </si>
  <si>
    <t>Разработка документа территориального планирования "Внесение изменений в генеральный план сельского поселения Еремеевский  сельсовет"</t>
  </si>
  <si>
    <t>Подпрограмма 8. «Повышение эффективности деятельности органов местного самоуправления сельского поселения Еремеевский сельсовет муниципального района Чишминский район» на 2019-2024 годы</t>
  </si>
  <si>
    <t>Обеспечение деятельности админитсрации сельского поселения Еремеевский сельсовет муниципального района Чишминский район</t>
  </si>
  <si>
    <t>Подпрограмма 6. «Управление и содержание имущества казны сельского поселения Еремеевский сельсовет муниципального района Чишминский район» на 2019-2024 годы</t>
  </si>
  <si>
    <t>Приложение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</si>
</sst>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164" fontId="6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16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/>
    <xf numFmtId="0" fontId="9" fillId="0" borderId="0" xfId="0" applyFont="1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5"/>
  <sheetViews>
    <sheetView tabSelected="1" zoomScaleNormal="100" zoomScaleSheetLayoutView="80" workbookViewId="0">
      <selection activeCell="F49" sqref="F49:F52"/>
    </sheetView>
  </sheetViews>
  <sheetFormatPr defaultRowHeight="15" x14ac:dyDescent="0.25"/>
  <cols>
    <col min="1" max="1" width="5.5703125" style="7" customWidth="1"/>
    <col min="2" max="2" width="55.42578125" style="1" customWidth="1"/>
    <col min="3" max="3" width="17.5703125" style="39" customWidth="1"/>
    <col min="4" max="4" width="15.85546875" style="1" customWidth="1"/>
    <col min="5" max="5" width="17.42578125" style="1" customWidth="1"/>
    <col min="6" max="6" width="11.7109375" style="4" customWidth="1"/>
    <col min="7" max="12" width="11.140625" style="1" customWidth="1"/>
    <col min="13" max="13" width="9.140625" style="1"/>
    <col min="14" max="14" width="11.28515625" style="12" hidden="1" customWidth="1"/>
    <col min="15" max="16384" width="9.140625" style="1"/>
  </cols>
  <sheetData>
    <row r="1" spans="1:14" ht="15.75" x14ac:dyDescent="0.25">
      <c r="A1" s="3"/>
      <c r="K1" s="14"/>
      <c r="L1" s="15" t="s">
        <v>55</v>
      </c>
    </row>
    <row r="2" spans="1:14" ht="15.75" x14ac:dyDescent="0.25">
      <c r="A2" s="3"/>
      <c r="K2" s="14"/>
      <c r="L2" s="15" t="s">
        <v>36</v>
      </c>
    </row>
    <row r="3" spans="1:14" ht="15.75" x14ac:dyDescent="0.25">
      <c r="A3" s="3"/>
      <c r="K3" s="14"/>
      <c r="L3" s="15" t="s">
        <v>37</v>
      </c>
    </row>
    <row r="4" spans="1:14" ht="15.75" x14ac:dyDescent="0.25">
      <c r="A4" s="3"/>
      <c r="K4" s="14"/>
      <c r="L4" s="15" t="s">
        <v>41</v>
      </c>
    </row>
    <row r="5" spans="1:14" ht="15.75" x14ac:dyDescent="0.25">
      <c r="A5" s="3"/>
      <c r="K5" s="14"/>
      <c r="L5" s="15" t="s">
        <v>38</v>
      </c>
    </row>
    <row r="6" spans="1:14" ht="18.75" x14ac:dyDescent="0.25">
      <c r="A6" s="9"/>
      <c r="K6" s="14"/>
      <c r="L6" s="15" t="s">
        <v>39</v>
      </c>
    </row>
    <row r="7" spans="1:14" ht="18.75" customHeight="1" x14ac:dyDescent="0.25">
      <c r="A7" s="53" t="s">
        <v>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10.5" customHeight="1" x14ac:dyDescent="0.25">
      <c r="A8" s="16"/>
      <c r="B8" s="16"/>
      <c r="C8" s="40"/>
      <c r="D8" s="16"/>
      <c r="E8" s="16"/>
      <c r="F8" s="16"/>
      <c r="G8" s="38"/>
      <c r="H8" s="35"/>
      <c r="I8" s="35"/>
      <c r="J8" s="35"/>
      <c r="K8" s="35"/>
      <c r="L8" s="35"/>
    </row>
    <row r="9" spans="1:14" ht="30.75" customHeight="1" x14ac:dyDescent="0.25">
      <c r="A9" s="52" t="s">
        <v>1</v>
      </c>
      <c r="B9" s="52" t="s">
        <v>22</v>
      </c>
      <c r="C9" s="54" t="s">
        <v>2</v>
      </c>
      <c r="D9" s="52" t="s">
        <v>3</v>
      </c>
      <c r="E9" s="52" t="s">
        <v>23</v>
      </c>
      <c r="F9" s="52" t="s">
        <v>19</v>
      </c>
      <c r="G9" s="52"/>
      <c r="H9" s="52"/>
      <c r="I9" s="52"/>
      <c r="J9" s="52"/>
      <c r="K9" s="52"/>
      <c r="L9" s="52"/>
    </row>
    <row r="10" spans="1:14" x14ac:dyDescent="0.25">
      <c r="A10" s="52"/>
      <c r="B10" s="52"/>
      <c r="C10" s="54"/>
      <c r="D10" s="52"/>
      <c r="E10" s="52"/>
      <c r="F10" s="17" t="s">
        <v>4</v>
      </c>
      <c r="G10" s="37" t="s">
        <v>24</v>
      </c>
      <c r="H10" s="33" t="s">
        <v>25</v>
      </c>
      <c r="I10" s="33" t="s">
        <v>27</v>
      </c>
      <c r="J10" s="33" t="s">
        <v>28</v>
      </c>
      <c r="K10" s="33" t="s">
        <v>29</v>
      </c>
      <c r="L10" s="33" t="s">
        <v>30</v>
      </c>
    </row>
    <row r="11" spans="1:14" ht="21" customHeight="1" x14ac:dyDescent="0.25">
      <c r="A11" s="45" t="s">
        <v>42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4" ht="25.5" x14ac:dyDescent="0.25">
      <c r="A12" s="18">
        <v>1</v>
      </c>
      <c r="B12" s="19" t="s">
        <v>43</v>
      </c>
      <c r="C12" s="36" t="s">
        <v>44</v>
      </c>
      <c r="D12" s="18" t="s">
        <v>5</v>
      </c>
      <c r="E12" s="18" t="s">
        <v>9</v>
      </c>
      <c r="F12" s="20">
        <f>SUM(G12:L12)</f>
        <v>120</v>
      </c>
      <c r="G12" s="21">
        <v>20</v>
      </c>
      <c r="H12" s="21">
        <v>20</v>
      </c>
      <c r="I12" s="21">
        <v>20</v>
      </c>
      <c r="J12" s="21">
        <f t="shared" ref="J12:L13" si="0">I12</f>
        <v>20</v>
      </c>
      <c r="K12" s="21">
        <f t="shared" si="0"/>
        <v>20</v>
      </c>
      <c r="L12" s="21">
        <f t="shared" si="0"/>
        <v>20</v>
      </c>
      <c r="N12" s="13">
        <f>SUM(G12:L12)</f>
        <v>120</v>
      </c>
    </row>
    <row r="13" spans="1:14" ht="25.5" x14ac:dyDescent="0.25">
      <c r="A13" s="18">
        <v>2</v>
      </c>
      <c r="B13" s="19" t="s">
        <v>20</v>
      </c>
      <c r="C13" s="36" t="s">
        <v>44</v>
      </c>
      <c r="D13" s="18" t="s">
        <v>6</v>
      </c>
      <c r="E13" s="18" t="s">
        <v>9</v>
      </c>
      <c r="F13" s="20">
        <f>SUM(G13:L13)</f>
        <v>3616</v>
      </c>
      <c r="G13" s="21">
        <v>336.3</v>
      </c>
      <c r="H13" s="21">
        <v>674.2</v>
      </c>
      <c r="I13" s="21">
        <v>620.1</v>
      </c>
      <c r="J13" s="21">
        <v>661.8</v>
      </c>
      <c r="K13" s="21">
        <f t="shared" si="0"/>
        <v>661.8</v>
      </c>
      <c r="L13" s="21">
        <f t="shared" si="0"/>
        <v>661.8</v>
      </c>
      <c r="N13" s="13">
        <f t="shared" ref="N13:N47" si="1">SUM(G13:L13)</f>
        <v>3616</v>
      </c>
    </row>
    <row r="14" spans="1:14" x14ac:dyDescent="0.25">
      <c r="A14" s="44" t="s">
        <v>21</v>
      </c>
      <c r="B14" s="44"/>
      <c r="C14" s="44"/>
      <c r="D14" s="44"/>
      <c r="E14" s="44"/>
      <c r="F14" s="20">
        <f t="shared" ref="F14:L14" si="2">SUM(F12:F13)</f>
        <v>3736</v>
      </c>
      <c r="G14" s="20">
        <f t="shared" si="2"/>
        <v>356.3</v>
      </c>
      <c r="H14" s="20">
        <f t="shared" si="2"/>
        <v>694.2</v>
      </c>
      <c r="I14" s="20">
        <f t="shared" si="2"/>
        <v>640.1</v>
      </c>
      <c r="J14" s="20">
        <f t="shared" si="2"/>
        <v>681.8</v>
      </c>
      <c r="K14" s="20">
        <f t="shared" si="2"/>
        <v>681.8</v>
      </c>
      <c r="L14" s="20">
        <f t="shared" si="2"/>
        <v>681.8</v>
      </c>
      <c r="N14" s="13">
        <f t="shared" si="1"/>
        <v>3736</v>
      </c>
    </row>
    <row r="15" spans="1:14" ht="30.75" customHeight="1" x14ac:dyDescent="0.25">
      <c r="A15" s="45" t="s">
        <v>45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7"/>
      <c r="N15" s="13">
        <f t="shared" si="1"/>
        <v>0</v>
      </c>
    </row>
    <row r="16" spans="1:14" ht="25.5" x14ac:dyDescent="0.25">
      <c r="A16" s="18">
        <v>1</v>
      </c>
      <c r="B16" s="22" t="s">
        <v>7</v>
      </c>
      <c r="C16" s="36" t="s">
        <v>44</v>
      </c>
      <c r="D16" s="18" t="s">
        <v>5</v>
      </c>
      <c r="E16" s="18" t="s">
        <v>15</v>
      </c>
      <c r="F16" s="20">
        <f>SUM(G16:L16)</f>
        <v>1621</v>
      </c>
      <c r="G16" s="21">
        <v>231.4</v>
      </c>
      <c r="H16" s="21">
        <v>267.7</v>
      </c>
      <c r="I16" s="21">
        <v>270.5</v>
      </c>
      <c r="J16" s="21">
        <v>283.8</v>
      </c>
      <c r="K16" s="21">
        <f>J16</f>
        <v>283.8</v>
      </c>
      <c r="L16" s="21">
        <f>K16</f>
        <v>283.8</v>
      </c>
      <c r="N16" s="13">
        <f t="shared" si="1"/>
        <v>1621</v>
      </c>
    </row>
    <row r="17" spans="1:14" x14ac:dyDescent="0.25">
      <c r="A17" s="44" t="s">
        <v>21</v>
      </c>
      <c r="B17" s="44"/>
      <c r="C17" s="44"/>
      <c r="D17" s="44"/>
      <c r="E17" s="44"/>
      <c r="F17" s="20">
        <f>SUM(F16)</f>
        <v>1621</v>
      </c>
      <c r="G17" s="20">
        <f t="shared" ref="G17:L17" si="3">SUM(G16)</f>
        <v>231.4</v>
      </c>
      <c r="H17" s="20">
        <f t="shared" si="3"/>
        <v>267.7</v>
      </c>
      <c r="I17" s="20">
        <f t="shared" si="3"/>
        <v>270.5</v>
      </c>
      <c r="J17" s="20">
        <f t="shared" si="3"/>
        <v>283.8</v>
      </c>
      <c r="K17" s="20">
        <f t="shared" si="3"/>
        <v>283.8</v>
      </c>
      <c r="L17" s="20">
        <f t="shared" si="3"/>
        <v>283.8</v>
      </c>
      <c r="N17" s="13">
        <f t="shared" si="1"/>
        <v>1621</v>
      </c>
    </row>
    <row r="18" spans="1:14" ht="24" customHeight="1" x14ac:dyDescent="0.25">
      <c r="A18" s="45" t="s">
        <v>46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N18" s="13">
        <f t="shared" si="1"/>
        <v>0</v>
      </c>
    </row>
    <row r="19" spans="1:14" ht="25.5" x14ac:dyDescent="0.25">
      <c r="A19" s="18">
        <v>1</v>
      </c>
      <c r="B19" s="19" t="s">
        <v>8</v>
      </c>
      <c r="C19" s="36" t="s">
        <v>44</v>
      </c>
      <c r="D19" s="18" t="s">
        <v>5</v>
      </c>
      <c r="E19" s="18" t="s">
        <v>9</v>
      </c>
      <c r="F19" s="20">
        <f t="shared" ref="F19:F26" si="4">SUM(G19:L19)</f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N19" s="13">
        <f t="shared" si="1"/>
        <v>0</v>
      </c>
    </row>
    <row r="20" spans="1:14" x14ac:dyDescent="0.25">
      <c r="A20" s="44">
        <v>2</v>
      </c>
      <c r="B20" s="48" t="s">
        <v>10</v>
      </c>
      <c r="C20" s="48" t="s">
        <v>44</v>
      </c>
      <c r="D20" s="44" t="s">
        <v>5</v>
      </c>
      <c r="E20" s="18" t="s">
        <v>9</v>
      </c>
      <c r="F20" s="20">
        <f t="shared" si="4"/>
        <v>3427</v>
      </c>
      <c r="G20" s="21">
        <v>1372</v>
      </c>
      <c r="H20" s="21">
        <v>411</v>
      </c>
      <c r="I20" s="21">
        <v>411</v>
      </c>
      <c r="J20" s="21">
        <f>I20</f>
        <v>411</v>
      </c>
      <c r="K20" s="21">
        <f>J20</f>
        <v>411</v>
      </c>
      <c r="L20" s="21">
        <f>K20</f>
        <v>411</v>
      </c>
      <c r="N20" s="13">
        <f t="shared" si="1"/>
        <v>3427</v>
      </c>
    </row>
    <row r="21" spans="1:14" x14ac:dyDescent="0.25">
      <c r="A21" s="44"/>
      <c r="B21" s="48"/>
      <c r="C21" s="48"/>
      <c r="D21" s="44"/>
      <c r="E21" s="43" t="s">
        <v>12</v>
      </c>
      <c r="F21" s="20">
        <f t="shared" ref="F21" si="5">SUM(G21:L21)</f>
        <v>946.2</v>
      </c>
      <c r="G21" s="21">
        <v>847</v>
      </c>
      <c r="H21" s="21">
        <v>99.2</v>
      </c>
      <c r="I21" s="21">
        <v>0</v>
      </c>
      <c r="J21" s="21">
        <f t="shared" ref="J21" si="6">I21</f>
        <v>0</v>
      </c>
      <c r="K21" s="21">
        <v>0</v>
      </c>
      <c r="L21" s="21">
        <v>0</v>
      </c>
      <c r="N21" s="13">
        <f t="shared" ref="N21" si="7">SUM(G21:L21)</f>
        <v>946.2</v>
      </c>
    </row>
    <row r="22" spans="1:14" x14ac:dyDescent="0.25">
      <c r="A22" s="44"/>
      <c r="B22" s="48"/>
      <c r="C22" s="48"/>
      <c r="D22" s="44"/>
      <c r="E22" s="18" t="s">
        <v>31</v>
      </c>
      <c r="F22" s="20">
        <f t="shared" si="4"/>
        <v>214.7</v>
      </c>
      <c r="G22" s="21">
        <v>115.5</v>
      </c>
      <c r="H22" s="21">
        <v>99.2</v>
      </c>
      <c r="I22" s="21">
        <v>0</v>
      </c>
      <c r="J22" s="21">
        <f t="shared" ref="J22:L26" si="8">I22</f>
        <v>0</v>
      </c>
      <c r="K22" s="21">
        <v>0</v>
      </c>
      <c r="L22" s="21">
        <v>0</v>
      </c>
      <c r="N22" s="13">
        <f t="shared" si="1"/>
        <v>214.7</v>
      </c>
    </row>
    <row r="23" spans="1:14" x14ac:dyDescent="0.25">
      <c r="A23" s="44">
        <v>3</v>
      </c>
      <c r="B23" s="48" t="s">
        <v>11</v>
      </c>
      <c r="C23" s="48" t="s">
        <v>44</v>
      </c>
      <c r="D23" s="44" t="s">
        <v>5</v>
      </c>
      <c r="E23" s="18" t="s">
        <v>9</v>
      </c>
      <c r="F23" s="20">
        <f t="shared" si="4"/>
        <v>2846.2</v>
      </c>
      <c r="G23" s="21">
        <v>597.70000000000005</v>
      </c>
      <c r="H23" s="21">
        <v>449.7</v>
      </c>
      <c r="I23" s="21">
        <v>449.7</v>
      </c>
      <c r="J23" s="21">
        <f t="shared" si="8"/>
        <v>449.7</v>
      </c>
      <c r="K23" s="21">
        <f t="shared" si="8"/>
        <v>449.7</v>
      </c>
      <c r="L23" s="21">
        <f t="shared" si="8"/>
        <v>449.7</v>
      </c>
      <c r="N23" s="13">
        <f t="shared" si="1"/>
        <v>2846.2</v>
      </c>
    </row>
    <row r="24" spans="1:14" x14ac:dyDescent="0.25">
      <c r="A24" s="44"/>
      <c r="B24" s="48"/>
      <c r="C24" s="48"/>
      <c r="D24" s="44"/>
      <c r="E24" s="34" t="s">
        <v>31</v>
      </c>
      <c r="F24" s="20">
        <f t="shared" si="4"/>
        <v>405</v>
      </c>
      <c r="G24" s="21">
        <v>405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N24" s="13"/>
    </row>
    <row r="25" spans="1:14" x14ac:dyDescent="0.25">
      <c r="A25" s="44"/>
      <c r="B25" s="48"/>
      <c r="C25" s="48"/>
      <c r="D25" s="44"/>
      <c r="E25" s="18" t="s">
        <v>12</v>
      </c>
      <c r="F25" s="20">
        <f t="shared" si="4"/>
        <v>1408.8</v>
      </c>
      <c r="G25" s="21">
        <v>1408.8</v>
      </c>
      <c r="H25" s="21">
        <v>0</v>
      </c>
      <c r="I25" s="21">
        <v>0</v>
      </c>
      <c r="J25" s="21">
        <v>0</v>
      </c>
      <c r="K25" s="21">
        <f t="shared" si="8"/>
        <v>0</v>
      </c>
      <c r="L25" s="21">
        <f t="shared" si="8"/>
        <v>0</v>
      </c>
      <c r="N25" s="13">
        <f t="shared" si="1"/>
        <v>1408.8</v>
      </c>
    </row>
    <row r="26" spans="1:14" ht="25.5" x14ac:dyDescent="0.25">
      <c r="A26" s="18">
        <v>4</v>
      </c>
      <c r="B26" s="23" t="s">
        <v>13</v>
      </c>
      <c r="C26" s="36" t="s">
        <v>44</v>
      </c>
      <c r="D26" s="18" t="s">
        <v>5</v>
      </c>
      <c r="E26" s="18" t="s">
        <v>12</v>
      </c>
      <c r="F26" s="20">
        <f t="shared" si="4"/>
        <v>30</v>
      </c>
      <c r="G26" s="21">
        <v>30</v>
      </c>
      <c r="H26" s="21">
        <v>0</v>
      </c>
      <c r="I26" s="21">
        <v>0</v>
      </c>
      <c r="J26" s="21">
        <f t="shared" si="8"/>
        <v>0</v>
      </c>
      <c r="K26" s="21">
        <v>0</v>
      </c>
      <c r="L26" s="21">
        <v>0</v>
      </c>
      <c r="N26" s="13">
        <f t="shared" si="1"/>
        <v>30</v>
      </c>
    </row>
    <row r="27" spans="1:14" x14ac:dyDescent="0.25">
      <c r="A27" s="44" t="s">
        <v>21</v>
      </c>
      <c r="B27" s="44"/>
      <c r="C27" s="44"/>
      <c r="D27" s="44"/>
      <c r="E27" s="44"/>
      <c r="F27" s="20">
        <f>SUM(F19:F26)</f>
        <v>9277.9</v>
      </c>
      <c r="G27" s="20">
        <f>SUM(G19:G26)</f>
        <v>4776</v>
      </c>
      <c r="H27" s="20">
        <f t="shared" ref="H27:L27" si="9">SUM(H19:H26)</f>
        <v>1059.0999999999999</v>
      </c>
      <c r="I27" s="20">
        <f t="shared" si="9"/>
        <v>860.7</v>
      </c>
      <c r="J27" s="20">
        <f t="shared" si="9"/>
        <v>860.7</v>
      </c>
      <c r="K27" s="20">
        <f t="shared" si="9"/>
        <v>860.7</v>
      </c>
      <c r="L27" s="20">
        <f t="shared" si="9"/>
        <v>860.7</v>
      </c>
      <c r="N27" s="13">
        <f t="shared" si="1"/>
        <v>9277.9000000000015</v>
      </c>
    </row>
    <row r="28" spans="1:14" s="10" customFormat="1" ht="32.25" customHeight="1" x14ac:dyDescent="0.25">
      <c r="A28" s="49" t="s">
        <v>47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1"/>
      <c r="N28" s="13">
        <f>SUM(G28:L28)</f>
        <v>0</v>
      </c>
    </row>
    <row r="29" spans="1:14" x14ac:dyDescent="0.25">
      <c r="A29" s="44">
        <v>1</v>
      </c>
      <c r="B29" s="55" t="s">
        <v>40</v>
      </c>
      <c r="C29" s="48" t="s">
        <v>48</v>
      </c>
      <c r="D29" s="44" t="s">
        <v>5</v>
      </c>
      <c r="E29" s="18" t="s">
        <v>31</v>
      </c>
      <c r="F29" s="20">
        <f>SUM(G29:L29)</f>
        <v>2534.3000000000002</v>
      </c>
      <c r="G29" s="21">
        <v>1476.5</v>
      </c>
      <c r="H29" s="21">
        <v>1057.8</v>
      </c>
      <c r="I29" s="21">
        <v>0</v>
      </c>
      <c r="J29" s="21">
        <v>0</v>
      </c>
      <c r="K29" s="21">
        <v>0</v>
      </c>
      <c r="L29" s="21">
        <v>0</v>
      </c>
      <c r="N29" s="13">
        <f t="shared" si="1"/>
        <v>2534.3000000000002</v>
      </c>
    </row>
    <row r="30" spans="1:14" x14ac:dyDescent="0.25">
      <c r="A30" s="44"/>
      <c r="B30" s="55"/>
      <c r="C30" s="48"/>
      <c r="D30" s="44"/>
      <c r="E30" s="18" t="s">
        <v>12</v>
      </c>
      <c r="F30" s="20">
        <f>SUM(G30:L30)</f>
        <v>120</v>
      </c>
      <c r="G30" s="21">
        <v>120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N30" s="13">
        <f t="shared" si="1"/>
        <v>120</v>
      </c>
    </row>
    <row r="31" spans="1:14" s="10" customFormat="1" ht="20.25" customHeight="1" x14ac:dyDescent="0.25">
      <c r="A31" s="24"/>
      <c r="B31" s="25" t="s">
        <v>21</v>
      </c>
      <c r="C31" s="41"/>
      <c r="D31" s="26"/>
      <c r="E31" s="27"/>
      <c r="F31" s="28">
        <f t="shared" ref="F31:L31" si="10">SUM(F29:F30)</f>
        <v>2654.3</v>
      </c>
      <c r="G31" s="28">
        <f t="shared" si="10"/>
        <v>1596.5</v>
      </c>
      <c r="H31" s="28">
        <f t="shared" si="10"/>
        <v>1057.8</v>
      </c>
      <c r="I31" s="28">
        <f t="shared" si="10"/>
        <v>0</v>
      </c>
      <c r="J31" s="28">
        <f t="shared" si="10"/>
        <v>0</v>
      </c>
      <c r="K31" s="28">
        <f t="shared" si="10"/>
        <v>0</v>
      </c>
      <c r="L31" s="28">
        <f t="shared" si="10"/>
        <v>0</v>
      </c>
      <c r="N31" s="13">
        <f t="shared" si="1"/>
        <v>2654.3</v>
      </c>
    </row>
    <row r="32" spans="1:14" s="10" customFormat="1" ht="31.5" customHeight="1" x14ac:dyDescent="0.25">
      <c r="A32" s="49" t="s">
        <v>49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1"/>
      <c r="N32" s="13">
        <f>SUM(G32:L32)</f>
        <v>0</v>
      </c>
    </row>
    <row r="33" spans="1:14" s="10" customFormat="1" ht="32.25" customHeight="1" x14ac:dyDescent="0.25">
      <c r="A33" s="24">
        <v>1</v>
      </c>
      <c r="B33" s="29" t="s">
        <v>32</v>
      </c>
      <c r="C33" s="41" t="s">
        <v>48</v>
      </c>
      <c r="D33" s="26" t="s">
        <v>5</v>
      </c>
      <c r="E33" s="27" t="s">
        <v>9</v>
      </c>
      <c r="F33" s="30">
        <f>SUM(G33:L33)</f>
        <v>2.5</v>
      </c>
      <c r="G33" s="31">
        <v>2.5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N33" s="13">
        <f t="shared" si="1"/>
        <v>2.5</v>
      </c>
    </row>
    <row r="34" spans="1:14" s="10" customFormat="1" ht="32.25" customHeight="1" x14ac:dyDescent="0.25">
      <c r="A34" s="24">
        <v>2</v>
      </c>
      <c r="B34" s="29" t="s">
        <v>33</v>
      </c>
      <c r="C34" s="41" t="s">
        <v>48</v>
      </c>
      <c r="D34" s="26" t="s">
        <v>5</v>
      </c>
      <c r="E34" s="27" t="s">
        <v>9</v>
      </c>
      <c r="F34" s="30">
        <f>SUM(G34:L34)</f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N34" s="13">
        <f t="shared" si="1"/>
        <v>0</v>
      </c>
    </row>
    <row r="35" spans="1:14" s="10" customFormat="1" ht="18" customHeight="1" x14ac:dyDescent="0.25">
      <c r="A35" s="24"/>
      <c r="B35" s="25" t="s">
        <v>21</v>
      </c>
      <c r="C35" s="41"/>
      <c r="D35" s="26"/>
      <c r="E35" s="27"/>
      <c r="F35" s="30">
        <f t="shared" ref="F35:L35" si="11">SUM(F33:F34)</f>
        <v>2.5</v>
      </c>
      <c r="G35" s="32">
        <f t="shared" si="11"/>
        <v>2.5</v>
      </c>
      <c r="H35" s="32">
        <f t="shared" si="11"/>
        <v>0</v>
      </c>
      <c r="I35" s="32">
        <f t="shared" si="11"/>
        <v>0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N35" s="13">
        <f t="shared" si="1"/>
        <v>2.5</v>
      </c>
    </row>
    <row r="36" spans="1:14" s="10" customFormat="1" ht="31.5" customHeight="1" x14ac:dyDescent="0.25">
      <c r="A36" s="49" t="s">
        <v>54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  <c r="N36" s="13">
        <f t="shared" si="1"/>
        <v>0</v>
      </c>
    </row>
    <row r="37" spans="1:14" s="10" customFormat="1" ht="21.75" customHeight="1" x14ac:dyDescent="0.25">
      <c r="A37" s="60">
        <v>3</v>
      </c>
      <c r="B37" s="62" t="s">
        <v>34</v>
      </c>
      <c r="C37" s="62" t="s">
        <v>48</v>
      </c>
      <c r="D37" s="60" t="s">
        <v>5</v>
      </c>
      <c r="E37" s="31" t="s">
        <v>9</v>
      </c>
      <c r="F37" s="32">
        <f>SUM(G37:L37)</f>
        <v>23.9</v>
      </c>
      <c r="G37" s="31">
        <v>23.9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N37" s="13">
        <f t="shared" ref="N37" si="12">SUM(G37:L37)</f>
        <v>23.9</v>
      </c>
    </row>
    <row r="38" spans="1:14" s="10" customFormat="1" ht="21.75" customHeight="1" x14ac:dyDescent="0.25">
      <c r="A38" s="61"/>
      <c r="B38" s="63"/>
      <c r="C38" s="63"/>
      <c r="D38" s="61"/>
      <c r="E38" s="31" t="s">
        <v>31</v>
      </c>
      <c r="F38" s="32">
        <f>SUM(G38:L38)</f>
        <v>287.10000000000002</v>
      </c>
      <c r="G38" s="31">
        <v>287.10000000000002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N38" s="13">
        <f t="shared" si="1"/>
        <v>287.10000000000002</v>
      </c>
    </row>
    <row r="39" spans="1:14" s="10" customFormat="1" ht="18" customHeight="1" x14ac:dyDescent="0.25">
      <c r="A39" s="24"/>
      <c r="B39" s="25" t="s">
        <v>21</v>
      </c>
      <c r="C39" s="41"/>
      <c r="D39" s="26"/>
      <c r="E39" s="27"/>
      <c r="F39" s="30">
        <f>SUM(F37:F38)</f>
        <v>311</v>
      </c>
      <c r="G39" s="32">
        <f>SUM(G37:G38)</f>
        <v>311</v>
      </c>
      <c r="H39" s="32">
        <f t="shared" ref="F39:L39" si="13">SUM(H38:H38)</f>
        <v>0</v>
      </c>
      <c r="I39" s="32">
        <f t="shared" si="13"/>
        <v>0</v>
      </c>
      <c r="J39" s="32">
        <f t="shared" si="13"/>
        <v>0</v>
      </c>
      <c r="K39" s="32">
        <f t="shared" si="13"/>
        <v>0</v>
      </c>
      <c r="L39" s="32">
        <f t="shared" si="13"/>
        <v>0</v>
      </c>
      <c r="N39" s="13">
        <f t="shared" si="1"/>
        <v>311</v>
      </c>
    </row>
    <row r="40" spans="1:14" s="10" customFormat="1" ht="31.5" customHeight="1" x14ac:dyDescent="0.25">
      <c r="A40" s="49" t="s">
        <v>50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1"/>
      <c r="N40" s="13">
        <f t="shared" si="1"/>
        <v>0</v>
      </c>
    </row>
    <row r="41" spans="1:14" ht="38.25" x14ac:dyDescent="0.25">
      <c r="A41" s="18">
        <v>1</v>
      </c>
      <c r="B41" s="19" t="s">
        <v>51</v>
      </c>
      <c r="C41" s="36" t="s">
        <v>48</v>
      </c>
      <c r="D41" s="18" t="s">
        <v>5</v>
      </c>
      <c r="E41" s="18" t="s">
        <v>9</v>
      </c>
      <c r="F41" s="20">
        <f>SUM(G41:L41)</f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N41" s="13">
        <f>SUM(G41:L41)</f>
        <v>0</v>
      </c>
    </row>
    <row r="42" spans="1:14" ht="25.5" customHeight="1" x14ac:dyDescent="0.25">
      <c r="A42" s="56">
        <v>2</v>
      </c>
      <c r="B42" s="58" t="s">
        <v>26</v>
      </c>
      <c r="C42" s="58" t="s">
        <v>48</v>
      </c>
      <c r="D42" s="56" t="s">
        <v>5</v>
      </c>
      <c r="E42" s="18" t="s">
        <v>9</v>
      </c>
      <c r="F42" s="20">
        <f>SUM(G42:L42)</f>
        <v>60.4</v>
      </c>
      <c r="G42" s="21">
        <v>60.4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N42" s="13">
        <f t="shared" si="1"/>
        <v>60.4</v>
      </c>
    </row>
    <row r="43" spans="1:14" x14ac:dyDescent="0.25">
      <c r="A43" s="57"/>
      <c r="B43" s="59"/>
      <c r="C43" s="59"/>
      <c r="D43" s="57"/>
      <c r="E43" s="34" t="s">
        <v>31</v>
      </c>
      <c r="F43" s="20">
        <f>SUM(G43:L43)</f>
        <v>140</v>
      </c>
      <c r="G43" s="21">
        <v>140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N43" s="13"/>
    </row>
    <row r="44" spans="1:14" s="10" customFormat="1" ht="18" customHeight="1" x14ac:dyDescent="0.25">
      <c r="A44" s="24"/>
      <c r="B44" s="25" t="s">
        <v>21</v>
      </c>
      <c r="C44" s="41"/>
      <c r="D44" s="26"/>
      <c r="E44" s="27"/>
      <c r="F44" s="28">
        <f>SUM(F41:F43)</f>
        <v>200.4</v>
      </c>
      <c r="G44" s="28">
        <f>SUM(G41:G43)</f>
        <v>200.4</v>
      </c>
      <c r="H44" s="28">
        <f>SUM(H41:H43)</f>
        <v>0</v>
      </c>
      <c r="I44" s="28">
        <f t="shared" ref="I44:L44" si="14">SUM(I41:I43)</f>
        <v>0</v>
      </c>
      <c r="J44" s="28">
        <f t="shared" si="14"/>
        <v>0</v>
      </c>
      <c r="K44" s="28">
        <f t="shared" si="14"/>
        <v>0</v>
      </c>
      <c r="L44" s="28">
        <f t="shared" si="14"/>
        <v>0</v>
      </c>
      <c r="N44" s="13">
        <f t="shared" si="1"/>
        <v>200.4</v>
      </c>
    </row>
    <row r="45" spans="1:14" ht="21" customHeight="1" x14ac:dyDescent="0.25">
      <c r="A45" s="45" t="s">
        <v>52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7"/>
      <c r="N45" s="13">
        <f t="shared" si="1"/>
        <v>0</v>
      </c>
    </row>
    <row r="46" spans="1:14" ht="38.25" x14ac:dyDescent="0.25">
      <c r="A46" s="18">
        <v>1</v>
      </c>
      <c r="B46" s="19" t="s">
        <v>53</v>
      </c>
      <c r="C46" s="36" t="s">
        <v>44</v>
      </c>
      <c r="D46" s="18" t="s">
        <v>5</v>
      </c>
      <c r="E46" s="18" t="s">
        <v>9</v>
      </c>
      <c r="F46" s="20">
        <f>SUM(G46:L46)</f>
        <v>16382.2</v>
      </c>
      <c r="G46" s="21">
        <v>2660.5</v>
      </c>
      <c r="H46" s="21">
        <v>2567</v>
      </c>
      <c r="I46" s="21">
        <v>2739.1</v>
      </c>
      <c r="J46" s="21">
        <v>2805.2</v>
      </c>
      <c r="K46" s="21">
        <f>J46</f>
        <v>2805.2</v>
      </c>
      <c r="L46" s="21">
        <f>K46</f>
        <v>2805.2</v>
      </c>
      <c r="N46" s="13">
        <f t="shared" si="1"/>
        <v>16382.2</v>
      </c>
    </row>
    <row r="47" spans="1:14" x14ac:dyDescent="0.25">
      <c r="A47" s="44" t="s">
        <v>21</v>
      </c>
      <c r="B47" s="44"/>
      <c r="C47" s="44"/>
      <c r="D47" s="44"/>
      <c r="E47" s="44"/>
      <c r="F47" s="20">
        <f t="shared" ref="F47:L47" si="15">SUM(F46:F46)</f>
        <v>16382.2</v>
      </c>
      <c r="G47" s="20">
        <f t="shared" si="15"/>
        <v>2660.5</v>
      </c>
      <c r="H47" s="20">
        <f t="shared" si="15"/>
        <v>2567</v>
      </c>
      <c r="I47" s="20">
        <f t="shared" si="15"/>
        <v>2739.1</v>
      </c>
      <c r="J47" s="20">
        <f t="shared" si="15"/>
        <v>2805.2</v>
      </c>
      <c r="K47" s="20">
        <f t="shared" si="15"/>
        <v>2805.2</v>
      </c>
      <c r="L47" s="20">
        <f t="shared" si="15"/>
        <v>2805.2</v>
      </c>
      <c r="N47" s="13">
        <f t="shared" si="1"/>
        <v>16382.2</v>
      </c>
    </row>
    <row r="48" spans="1:14" x14ac:dyDescent="0.25">
      <c r="A48" s="44" t="s">
        <v>14</v>
      </c>
      <c r="B48" s="44"/>
      <c r="C48" s="44"/>
      <c r="D48" s="44"/>
      <c r="E48" s="44"/>
      <c r="F48" s="20">
        <f>F14+F17+F27+F31+F35+F39+F44+F47</f>
        <v>34185.300000000003</v>
      </c>
      <c r="G48" s="20">
        <f>G14+G17+G27+G31+G35+G39+G44+G47</f>
        <v>10134.599999999999</v>
      </c>
      <c r="H48" s="20">
        <f>H14+H17+H27+H31+H35+H39+H44+H47</f>
        <v>5645.8</v>
      </c>
      <c r="I48" s="20">
        <f t="shared" ref="F48:L48" si="16">I14+I17+I27+I31+I35+I39+I44+I47</f>
        <v>4510.3999999999996</v>
      </c>
      <c r="J48" s="20">
        <f t="shared" si="16"/>
        <v>4631.5</v>
      </c>
      <c r="K48" s="20">
        <f t="shared" si="16"/>
        <v>4631.5</v>
      </c>
      <c r="L48" s="20">
        <f t="shared" si="16"/>
        <v>4631.5</v>
      </c>
      <c r="N48" s="13">
        <f>SUM(G48:L48)</f>
        <v>34185.299999999996</v>
      </c>
    </row>
    <row r="49" spans="1:14" ht="25.5" x14ac:dyDescent="0.25">
      <c r="A49" s="44"/>
      <c r="B49" s="44"/>
      <c r="C49" s="44"/>
      <c r="D49" s="44"/>
      <c r="E49" s="18" t="s">
        <v>18</v>
      </c>
      <c r="F49" s="20">
        <f>SUM(F14+F20+F23+F35+F37+F42+F46)</f>
        <v>26478.2</v>
      </c>
      <c r="G49" s="20">
        <f>G14+G19+G20+G23+G35+G41+G42+G47+G37</f>
        <v>5073.2999999999993</v>
      </c>
      <c r="H49" s="20">
        <f>H14+H19+H20+H23+H35+H39+H41+H42+H47</f>
        <v>4121.8999999999996</v>
      </c>
      <c r="I49" s="20">
        <f t="shared" ref="I49:L49" si="17">I14+I19+I20+I23+I26+I35+I39+I41+I42+I47</f>
        <v>4239.8999999999996</v>
      </c>
      <c r="J49" s="20">
        <f t="shared" si="17"/>
        <v>4347.7</v>
      </c>
      <c r="K49" s="20">
        <f t="shared" si="17"/>
        <v>4347.7</v>
      </c>
      <c r="L49" s="20">
        <f t="shared" si="17"/>
        <v>4347.7</v>
      </c>
      <c r="N49" s="13">
        <f>SUM(G49:L49)</f>
        <v>26478.2</v>
      </c>
    </row>
    <row r="50" spans="1:14" ht="25.5" x14ac:dyDescent="0.25">
      <c r="A50" s="44"/>
      <c r="B50" s="44"/>
      <c r="C50" s="44"/>
      <c r="D50" s="44"/>
      <c r="E50" s="18" t="s">
        <v>35</v>
      </c>
      <c r="F50" s="20">
        <f>SUM(F22+F24+F29+F38+F43)</f>
        <v>3581.1</v>
      </c>
      <c r="G50" s="20">
        <f>G22+G24+G29+G43+G38</f>
        <v>2424.1</v>
      </c>
      <c r="H50" s="20">
        <f>H22+H24+H29+H43</f>
        <v>1157</v>
      </c>
      <c r="I50" s="20">
        <f t="shared" ref="I50:L50" si="18">I22+I24+I29+I43</f>
        <v>0</v>
      </c>
      <c r="J50" s="20">
        <f t="shared" si="18"/>
        <v>0</v>
      </c>
      <c r="K50" s="20">
        <f t="shared" si="18"/>
        <v>0</v>
      </c>
      <c r="L50" s="20">
        <f t="shared" si="18"/>
        <v>0</v>
      </c>
      <c r="N50" s="13">
        <f>SUM(G50:L50)</f>
        <v>3581.1</v>
      </c>
    </row>
    <row r="51" spans="1:14" ht="25.5" x14ac:dyDescent="0.25">
      <c r="A51" s="44"/>
      <c r="B51" s="44"/>
      <c r="C51" s="44"/>
      <c r="D51" s="44"/>
      <c r="E51" s="18" t="s">
        <v>17</v>
      </c>
      <c r="F51" s="20">
        <f>SUM(F21+F25+F26+F30)</f>
        <v>2505</v>
      </c>
      <c r="G51" s="20">
        <f>G25+G30+G21+G26</f>
        <v>2405.8000000000002</v>
      </c>
      <c r="H51" s="20">
        <f>H25+H30+H21</f>
        <v>99.2</v>
      </c>
      <c r="I51" s="20">
        <f t="shared" ref="I51:L51" si="19">I25+I30</f>
        <v>0</v>
      </c>
      <c r="J51" s="20">
        <f t="shared" si="19"/>
        <v>0</v>
      </c>
      <c r="K51" s="20">
        <f t="shared" si="19"/>
        <v>0</v>
      </c>
      <c r="L51" s="20">
        <f t="shared" si="19"/>
        <v>0</v>
      </c>
      <c r="N51" s="13">
        <f>SUM(G51:L51)</f>
        <v>2505</v>
      </c>
    </row>
    <row r="52" spans="1:14" x14ac:dyDescent="0.25">
      <c r="A52" s="44"/>
      <c r="B52" s="44"/>
      <c r="C52" s="44"/>
      <c r="D52" s="44"/>
      <c r="E52" s="18" t="s">
        <v>16</v>
      </c>
      <c r="F52" s="20">
        <f>SUM(F17)</f>
        <v>1621</v>
      </c>
      <c r="G52" s="20">
        <f>G16</f>
        <v>231.4</v>
      </c>
      <c r="H52" s="20">
        <f t="shared" ref="H52:L52" si="20">H16</f>
        <v>267.7</v>
      </c>
      <c r="I52" s="20">
        <f t="shared" si="20"/>
        <v>270.5</v>
      </c>
      <c r="J52" s="20">
        <f t="shared" si="20"/>
        <v>283.8</v>
      </c>
      <c r="K52" s="20">
        <f t="shared" si="20"/>
        <v>283.8</v>
      </c>
      <c r="L52" s="20">
        <f t="shared" si="20"/>
        <v>283.8</v>
      </c>
      <c r="N52" s="13">
        <f>SUM(G52:L52)</f>
        <v>1621</v>
      </c>
    </row>
    <row r="53" spans="1:14" x14ac:dyDescent="0.25">
      <c r="A53" s="5"/>
      <c r="B53" s="2"/>
      <c r="C53" s="42"/>
      <c r="D53" s="2"/>
      <c r="E53" s="2"/>
      <c r="F53" s="6"/>
      <c r="G53" s="2"/>
      <c r="H53" s="2"/>
      <c r="I53" s="2"/>
      <c r="J53" s="2"/>
      <c r="K53" s="2"/>
      <c r="L53" s="2"/>
    </row>
    <row r="54" spans="1:14" x14ac:dyDescent="0.25">
      <c r="F54" s="8"/>
      <c r="G54" s="8"/>
      <c r="H54" s="8"/>
      <c r="I54" s="8"/>
      <c r="J54" s="8"/>
      <c r="K54" s="8"/>
      <c r="L54" s="8"/>
    </row>
    <row r="55" spans="1:14" hidden="1" x14ac:dyDescent="0.25">
      <c r="F55" s="11">
        <f>SUM(F49:F52)</f>
        <v>34185.300000000003</v>
      </c>
      <c r="G55" s="11">
        <f t="shared" ref="G55:L55" si="21">SUM(G49:G52)</f>
        <v>10134.6</v>
      </c>
      <c r="H55" s="11">
        <f>SUM(H49:H52)</f>
        <v>5645.7999999999993</v>
      </c>
      <c r="I55" s="11">
        <f t="shared" si="21"/>
        <v>4510.3999999999996</v>
      </c>
      <c r="J55" s="11">
        <f t="shared" si="21"/>
        <v>4631.5</v>
      </c>
      <c r="K55" s="11">
        <f t="shared" si="21"/>
        <v>4631.5</v>
      </c>
      <c r="L55" s="11">
        <f t="shared" si="21"/>
        <v>4631.5</v>
      </c>
    </row>
  </sheetData>
  <mergeCells count="41">
    <mergeCell ref="D42:D43"/>
    <mergeCell ref="A42:A43"/>
    <mergeCell ref="B42:B43"/>
    <mergeCell ref="C42:C43"/>
    <mergeCell ref="A36:L36"/>
    <mergeCell ref="D37:D38"/>
    <mergeCell ref="C37:C38"/>
    <mergeCell ref="B37:B38"/>
    <mergeCell ref="A37:A38"/>
    <mergeCell ref="A11:L11"/>
    <mergeCell ref="F9:L9"/>
    <mergeCell ref="A48:E48"/>
    <mergeCell ref="A7:L7"/>
    <mergeCell ref="A9:A10"/>
    <mergeCell ref="B9:B10"/>
    <mergeCell ref="C9:C10"/>
    <mergeCell ref="D9:D10"/>
    <mergeCell ref="E9:E10"/>
    <mergeCell ref="A29:A30"/>
    <mergeCell ref="B20:B22"/>
    <mergeCell ref="C20:C22"/>
    <mergeCell ref="D20:D22"/>
    <mergeCell ref="B29:B30"/>
    <mergeCell ref="C29:C30"/>
    <mergeCell ref="D29:D30"/>
    <mergeCell ref="A49:D52"/>
    <mergeCell ref="A14:E14"/>
    <mergeCell ref="A17:E17"/>
    <mergeCell ref="A27:E27"/>
    <mergeCell ref="A47:E47"/>
    <mergeCell ref="A45:L45"/>
    <mergeCell ref="A20:A22"/>
    <mergeCell ref="A23:A25"/>
    <mergeCell ref="B23:B25"/>
    <mergeCell ref="C23:C25"/>
    <mergeCell ref="D23:D25"/>
    <mergeCell ref="A18:L18"/>
    <mergeCell ref="A15:L15"/>
    <mergeCell ref="A40:L40"/>
    <mergeCell ref="A28:L28"/>
    <mergeCell ref="A32:L32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14112018</vt:lpstr>
      <vt:lpstr>Лист3</vt:lpstr>
      <vt:lpstr>'14112018'!Заголовки_для_печати</vt:lpstr>
      <vt:lpstr>'14112018'!Область_печати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2020-06-10T09:27:59Z</dcterms:modified>
</cp:coreProperties>
</file>